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workbookProtection workbookPassword="F209" lockStructure="1"/>
  <bookViews>
    <workbookView xWindow="0" yWindow="0" windowWidth="25600" windowHeight="16060"/>
  </bookViews>
  <sheets>
    <sheet name="Modelo de medida" sheetId="2" r:id="rId1"/>
    <sheet name="Comparar modelos anidados" sheetId="1" r:id="rId2"/>
    <sheet name="Test curtosis" sheetId="4" r:id="rId3"/>
    <sheet name="Invarianza factorial" sheetId="3" r:id="rId4"/>
  </sheets>
  <definedNames>
    <definedName name="_xlnm.Print_Area" localSheetId="1">'Comparar modelos anidados'!$A$1:$D$21</definedName>
    <definedName name="_xlnm.Print_Area" localSheetId="0">'Modelo de medida'!$A$1:$F$25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4" l="1"/>
  <c r="N9" i="4"/>
  <c r="N10" i="4"/>
  <c r="N12" i="4"/>
  <c r="N13" i="4"/>
  <c r="N14" i="4"/>
  <c r="E19" i="4"/>
  <c r="E21" i="4"/>
  <c r="M3" i="4"/>
  <c r="M4" i="4"/>
  <c r="M5" i="4"/>
  <c r="N6" i="4"/>
  <c r="N7" i="4"/>
  <c r="E11" i="4"/>
  <c r="N5" i="4"/>
  <c r="M6" i="4"/>
  <c r="M7" i="4"/>
  <c r="E10" i="4"/>
  <c r="D13" i="4"/>
  <c r="D6" i="3"/>
  <c r="D7" i="3"/>
  <c r="D5" i="3"/>
  <c r="B17" i="1"/>
  <c r="C13" i="1"/>
  <c r="C8" i="1"/>
  <c r="C7" i="2"/>
  <c r="C11" i="2"/>
  <c r="B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D10" i="2"/>
  <c r="C10" i="2"/>
  <c r="D9" i="2"/>
  <c r="C9" i="2"/>
  <c r="D8" i="2"/>
  <c r="C8" i="2"/>
  <c r="D7" i="2"/>
  <c r="D5" i="2"/>
  <c r="D6" i="2"/>
  <c r="D20" i="2"/>
  <c r="C6" i="2"/>
  <c r="C5" i="2"/>
  <c r="B16" i="1"/>
  <c r="C18" i="1"/>
  <c r="B20" i="1"/>
  <c r="C20" i="2"/>
  <c r="C23" i="2"/>
  <c r="D23" i="2"/>
  <c r="C22" i="2"/>
  <c r="D22" i="2"/>
</calcChain>
</file>

<file path=xl/comments1.xml><?xml version="1.0" encoding="utf-8"?>
<comments xmlns="http://schemas.openxmlformats.org/spreadsheetml/2006/main">
  <authors>
    <author>Eulogio Cordón Pozo</author>
  </authors>
  <commentList>
    <comment ref="B4" authorId="0">
      <text>
        <r>
          <rPr>
            <sz val="10"/>
            <color indexed="81"/>
            <rFont val="Tahoma"/>
            <family val="2"/>
          </rPr>
          <t>Coeficientes estimados estandarizados. Valores absolutos (si es negativo, prescindir del signo)</t>
        </r>
      </text>
    </comment>
  </commentList>
</comments>
</file>

<file path=xl/sharedStrings.xml><?xml version="1.0" encoding="utf-8"?>
<sst xmlns="http://schemas.openxmlformats.org/spreadsheetml/2006/main" count="75" uniqueCount="70">
  <si>
    <t>Valor chi cuadrado…………….</t>
  </si>
  <si>
    <t>Grados de libertad modelo…</t>
  </si>
  <si>
    <t>Probabilidad asociada………………………………</t>
  </si>
  <si>
    <t>Modelo 1 [el de mayor valor chi cuadrado]</t>
  </si>
  <si>
    <t>Modelo 2 [el de menor valor chi cuadrado]</t>
  </si>
  <si>
    <t>TEST DIFERENCIAS CHI-CUADRADO PARA COMPARAR MODELOS</t>
  </si>
  <si>
    <t>Resultado del test………………</t>
  </si>
  <si>
    <t>AJUSTE DEL MODELO DE MEDIDA</t>
  </si>
  <si>
    <t>Parámetro</t>
  </si>
  <si>
    <t>Errores</t>
  </si>
  <si>
    <t>Parámetros</t>
  </si>
  <si>
    <t>Items</t>
  </si>
  <si>
    <t>Estandariz.</t>
  </si>
  <si>
    <t>de medida</t>
  </si>
  <si>
    <t>Cuadrado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</si>
  <si>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</si>
  <si>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</si>
  <si>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</si>
  <si>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</si>
  <si>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</si>
  <si>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</si>
  <si>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</si>
  <si>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</si>
  <si>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</si>
  <si>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</si>
  <si>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</si>
  <si>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</si>
  <si>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</si>
  <si>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</si>
  <si>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</si>
  <si>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Fiabilidad..........................</t>
  </si>
  <si>
    <t>Varianza extraída..............</t>
  </si>
  <si>
    <t>(Hair et al, p. 639)</t>
  </si>
  <si>
    <t xml:space="preserve">    MODELOS DE ECUACIONES ESTRUCTURALES</t>
  </si>
  <si>
    <t>Probabilidad asociada a diferencia……………</t>
  </si>
  <si>
    <t>TEST DE DIFERENCIA ENTRE LOS DOS MODELOS</t>
  </si>
  <si>
    <t>Curso de ecuaciones estructurales con LISREL - E. Cordón 2010</t>
  </si>
  <si>
    <t>Chi-Cuadrado</t>
  </si>
  <si>
    <t>df</t>
  </si>
  <si>
    <t>Probabilidad</t>
  </si>
  <si>
    <t>TEST CHI-CUADRADO COMPARACIÓN ENTER GRUPOS</t>
  </si>
  <si>
    <t>CFI</t>
  </si>
  <si>
    <t>Hipótesis H0:  no hay diferencias (modelo restringido)</t>
  </si>
  <si>
    <t>Hipótesis H1: si hay diferencias (modelo TF)</t>
  </si>
  <si>
    <t>Diferencias…………………………………………………………………….</t>
  </si>
  <si>
    <t>Resultado del test  chi cuadrado ………………………………………………………….</t>
  </si>
  <si>
    <t>No podemos rechazar H0 y aceptamos invarianza</t>
  </si>
  <si>
    <t>Resultado del test CFI……………………………………………………..</t>
  </si>
  <si>
    <t>Aceptamos la invarianza</t>
  </si>
  <si>
    <t>TEST DE NORMALIDAD BASADO EN RELATIVE MULTIVARIATE KURTOSIS (PRELIS)</t>
  </si>
  <si>
    <t>Número de indicadores analizados………………………..</t>
  </si>
  <si>
    <t>Tamaño de la muestra……………………………………………</t>
  </si>
  <si>
    <t>Señalar el valor crítico……………………………………………</t>
  </si>
  <si>
    <t xml:space="preserve">       1,96 al 5%</t>
  </si>
  <si>
    <t xml:space="preserve">       2,58 al 1%</t>
  </si>
  <si>
    <t xml:space="preserve">       2,81 al 0,05%</t>
  </si>
  <si>
    <t>Limite superior para el intervalo RMK……………………..</t>
  </si>
  <si>
    <t>Límite inferior para el intervalo RMK……………………….</t>
  </si>
  <si>
    <t>Relative multivariate kurtosis (RMK) de PRELIS………………………</t>
  </si>
  <si>
    <t>Resultados del test………………………………..</t>
  </si>
  <si>
    <t>Test basado en:</t>
  </si>
  <si>
    <t>Y2</t>
  </si>
  <si>
    <t>Normalized Multivariate Kurtosis…………………………………….</t>
  </si>
  <si>
    <t>Mardia Based Kappa…………………………………………………………</t>
  </si>
  <si>
    <t>n(n+2)</t>
  </si>
  <si>
    <t>Referencia…….</t>
  </si>
  <si>
    <t>Test CFI: Basado en Cheung,G.W. y Rensvold, R.B. (2002): "Evaluating Goodness-of-fit indices for testing measurement invariance",</t>
  </si>
  <si>
    <r>
      <rPr>
        <i/>
        <sz val="10"/>
        <color theme="1"/>
        <rFont val="Calibri"/>
        <family val="2"/>
        <scheme val="minor"/>
      </rPr>
      <t>Structural Equation Modeling</t>
    </r>
    <r>
      <rPr>
        <sz val="10"/>
        <color theme="1"/>
        <rFont val="Calibri"/>
        <scheme val="minor"/>
      </rPr>
      <t xml:space="preserve">, 9(2), 233-255 </t>
    </r>
  </si>
  <si>
    <t>Curso de ecuaciones estructurales con LISREL - E. Cordón 2013</t>
  </si>
  <si>
    <t>Curso de Ecuaciones Estructurales con Lisrel-E.Cordón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</si>
</sst>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000000\ _€_-;\-* #,##0.0000000000\ _€_-;_-* &quot;-&quot;??\ _€_-;_-@_-"/>
    <numFmt numFmtId="166" formatCode="0.0000"/>
    <numFmt numFmtId="167" formatCode="0.000"/>
    <numFmt numFmtId="168" formatCode="0.0"/>
    <numFmt numFmtId="169" formatCode="#,##0.000"/>
    <numFmt numFmtId="170" formatCode="0.0000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3" fillId="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</xf>
    <xf numFmtId="0" fontId="1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2" fillId="2" borderId="0" xfId="0" applyFont="1" applyFill="1" applyProtection="1"/>
    <xf numFmtId="0" fontId="0" fillId="4" borderId="0" xfId="0" applyFill="1"/>
    <xf numFmtId="0" fontId="0" fillId="4" borderId="0" xfId="0" applyFill="1" applyProtection="1"/>
    <xf numFmtId="0" fontId="0" fillId="0" borderId="0" xfId="0" applyProtection="1"/>
    <xf numFmtId="0" fontId="5" fillId="4" borderId="0" xfId="0" applyFont="1" applyFill="1"/>
    <xf numFmtId="165" fontId="4" fillId="4" borderId="0" xfId="1" applyNumberFormat="1" applyFont="1" applyFill="1"/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/>
    </xf>
    <xf numFmtId="0" fontId="8" fillId="5" borderId="0" xfId="0" applyFont="1" applyFill="1"/>
    <xf numFmtId="0" fontId="7" fillId="5" borderId="0" xfId="0" applyFont="1" applyFill="1"/>
    <xf numFmtId="0" fontId="9" fillId="4" borderId="0" xfId="0" applyFont="1" applyFill="1" applyProtection="1"/>
    <xf numFmtId="0" fontId="0" fillId="6" borderId="0" xfId="0" applyFill="1" applyProtection="1">
      <protection locked="0"/>
    </xf>
    <xf numFmtId="0" fontId="0" fillId="7" borderId="0" xfId="0" applyFill="1"/>
    <xf numFmtId="0" fontId="10" fillId="7" borderId="0" xfId="0" applyFont="1" applyFill="1"/>
    <xf numFmtId="164" fontId="0" fillId="4" borderId="0" xfId="1" applyNumberFormat="1" applyFont="1" applyFill="1" applyAlignment="1">
      <alignment horizontal="left" vertical="center"/>
    </xf>
    <xf numFmtId="0" fontId="0" fillId="4" borderId="0" xfId="0" applyFill="1"/>
    <xf numFmtId="0" fontId="0" fillId="6" borderId="14" xfId="0" applyFill="1" applyBorder="1" applyProtection="1">
      <protection locked="0"/>
    </xf>
    <xf numFmtId="0" fontId="0" fillId="4" borderId="13" xfId="0" applyFill="1" applyBorder="1" applyAlignment="1">
      <alignment horizontal="center"/>
    </xf>
    <xf numFmtId="0" fontId="0" fillId="4" borderId="11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6" borderId="15" xfId="0" applyFill="1" applyBorder="1" applyProtection="1">
      <protection locked="0"/>
    </xf>
    <xf numFmtId="168" fontId="0" fillId="6" borderId="14" xfId="0" applyNumberFormat="1" applyFill="1" applyBorder="1" applyProtection="1">
      <protection locked="0"/>
    </xf>
    <xf numFmtId="167" fontId="0" fillId="4" borderId="8" xfId="0" applyNumberFormat="1" applyFill="1" applyBorder="1"/>
    <xf numFmtId="0" fontId="0" fillId="6" borderId="16" xfId="0" applyFill="1" applyBorder="1" applyProtection="1">
      <protection locked="0"/>
    </xf>
    <xf numFmtId="167" fontId="0" fillId="4" borderId="17" xfId="0" applyNumberFormat="1" applyFill="1" applyBorder="1"/>
    <xf numFmtId="167" fontId="0" fillId="4" borderId="16" xfId="0" applyNumberFormat="1" applyFill="1" applyBorder="1"/>
    <xf numFmtId="0" fontId="13" fillId="9" borderId="0" xfId="2" applyProtection="1">
      <protection locked="0"/>
    </xf>
    <xf numFmtId="3" fontId="13" fillId="9" borderId="0" xfId="2" applyNumberFormat="1" applyProtection="1">
      <protection locked="0"/>
    </xf>
    <xf numFmtId="167" fontId="0" fillId="4" borderId="0" xfId="0" applyNumberFormat="1" applyFill="1"/>
    <xf numFmtId="0" fontId="10" fillId="4" borderId="0" xfId="0" applyFont="1" applyFill="1"/>
    <xf numFmtId="0" fontId="14" fillId="4" borderId="0" xfId="0" applyFont="1" applyFill="1"/>
    <xf numFmtId="169" fontId="13" fillId="9" borderId="0" xfId="2" applyNumberFormat="1" applyProtection="1">
      <protection locked="0"/>
    </xf>
    <xf numFmtId="0" fontId="0" fillId="4" borderId="0" xfId="0" applyFont="1" applyFill="1"/>
    <xf numFmtId="166" fontId="0" fillId="4" borderId="0" xfId="0" applyNumberFormat="1" applyFill="1"/>
    <xf numFmtId="0" fontId="7" fillId="4" borderId="0" xfId="0" applyFont="1" applyFill="1"/>
    <xf numFmtId="4" fontId="7" fillId="4" borderId="0" xfId="0" applyNumberFormat="1" applyFont="1" applyFill="1"/>
    <xf numFmtId="170" fontId="7" fillId="4" borderId="0" xfId="0" applyNumberFormat="1" applyFont="1" applyFill="1"/>
    <xf numFmtId="0" fontId="17" fillId="4" borderId="0" xfId="0" applyFont="1" applyFill="1"/>
    <xf numFmtId="0" fontId="11" fillId="8" borderId="0" xfId="0" applyFont="1" applyFill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9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</cellXfs>
  <cellStyles count="7">
    <cellStyle name="Hipervínculo" xfId="3" builtinId="8" hidden="1"/>
    <cellStyle name="Hipervínculo" xfId="5" builtinId="8" hidden="1"/>
    <cellStyle name="Hipervínculo visitado" xfId="4" builtinId="9" hidden="1"/>
    <cellStyle name="Hipervínculo visitado" xfId="6" builtinId="9" hidden="1"/>
    <cellStyle name="Millares" xfId="1" builtinId="3"/>
    <cellStyle name="Neutral" xfId="2" builtinId="28"/>
    <cellStyle name="Normal" xfId="0" builtinId="0"/>
  </cellStyles>
  <dxfs count="2">
    <dxf>
      <font>
        <b/>
        <i val="0"/>
        <color rgb="FFC00000"/>
      </font>
    </dxf>
    <dxf>
      <font>
        <b/>
        <i val="0"/>
        <color theme="6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15</xdr:row>
      <xdr:rowOff>57150</xdr:rowOff>
    </xdr:from>
    <xdr:to>
      <xdr:col>5</xdr:col>
      <xdr:colOff>387561</xdr:colOff>
      <xdr:row>16</xdr:row>
      <xdr:rowOff>25408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2819400"/>
          <a:ext cx="4095961" cy="152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J37"/>
  <sheetViews>
    <sheetView tabSelected="1" zoomScale="200" zoomScaleNormal="200" zoomScalePageLayoutView="200" workbookViewId="0">
      <selection activeCell="B5" sqref="B5"/>
    </sheetView>
  </sheetViews>
  <sheetFormatPr baseColWidth="10" defaultColWidth="11.5" defaultRowHeight="14" x14ac:dyDescent="0"/>
  <cols>
    <col min="1" max="16384" width="11.5" style="17"/>
  </cols>
  <sheetData>
    <row r="1" spans="1:10" ht="17">
      <c r="A1" s="56" t="s">
        <v>7</v>
      </c>
      <c r="B1" s="56"/>
      <c r="C1" s="56"/>
      <c r="D1" s="56"/>
      <c r="E1" s="1"/>
      <c r="F1" s="1"/>
      <c r="G1" s="16"/>
      <c r="H1" s="16"/>
      <c r="I1" s="16"/>
      <c r="J1" s="16"/>
    </row>
    <row r="2" spans="1:10">
      <c r="A2" s="57" t="s">
        <v>69</v>
      </c>
      <c r="B2" s="57"/>
      <c r="C2" s="57"/>
      <c r="D2" s="57"/>
      <c r="E2" s="1"/>
      <c r="F2" s="1"/>
      <c r="G2" s="16"/>
      <c r="H2" s="16"/>
      <c r="I2" s="16"/>
      <c r="J2" s="16"/>
    </row>
    <row r="3" spans="1:10">
      <c r="A3" s="2"/>
      <c r="B3" s="3" t="s">
        <v>8</v>
      </c>
      <c r="C3" s="3" t="s">
        <v>9</v>
      </c>
      <c r="D3" s="4" t="s">
        <v>10</v>
      </c>
      <c r="E3" s="1"/>
      <c r="F3" s="1"/>
      <c r="G3" s="16"/>
      <c r="H3" s="16"/>
      <c r="I3" s="16"/>
      <c r="J3" s="16"/>
    </row>
    <row r="4" spans="1:10">
      <c r="A4" s="5" t="s">
        <v>11</v>
      </c>
      <c r="B4" s="6" t="s">
        <v>12</v>
      </c>
      <c r="C4" s="5" t="s">
        <v>13</v>
      </c>
      <c r="D4" s="7" t="s">
        <v>14</v>
      </c>
      <c r="E4" s="1"/>
      <c r="F4" s="1"/>
      <c r="G4" s="16"/>
      <c r="H4" s="16"/>
      <c r="I4" s="16"/>
      <c r="J4" s="16"/>
    </row>
    <row r="5" spans="1:10">
      <c r="A5" s="3" t="s">
        <v>15</v>
      </c>
      <c r="B5" s="8">
        <v>0.48699999999999999</v>
      </c>
      <c r="C5" s="7">
        <f t="shared" ref="C5:C19" si="0">IF(B5&gt;0,1-B5^2,0)</f>
        <v>0.76283100000000004</v>
      </c>
      <c r="D5" s="4">
        <f t="shared" ref="D5:D19" si="1">B5^2</f>
        <v>0.23716899999999999</v>
      </c>
      <c r="E5" s="1"/>
      <c r="F5" s="1"/>
      <c r="G5" s="16"/>
      <c r="H5" s="16"/>
      <c r="I5" s="16"/>
      <c r="J5" s="16"/>
    </row>
    <row r="6" spans="1:10">
      <c r="A6" s="6" t="s">
        <v>16</v>
      </c>
      <c r="B6" s="9">
        <v>0.72299999999999998</v>
      </c>
      <c r="C6" s="7">
        <f t="shared" si="0"/>
        <v>0.477271</v>
      </c>
      <c r="D6" s="7">
        <f t="shared" si="1"/>
        <v>0.522729</v>
      </c>
      <c r="E6" s="1"/>
      <c r="F6" s="1"/>
      <c r="G6" s="16"/>
      <c r="H6" s="16"/>
      <c r="I6" s="16"/>
      <c r="J6" s="16"/>
    </row>
    <row r="7" spans="1:10">
      <c r="A7" s="6" t="s">
        <v>17</v>
      </c>
      <c r="B7" s="9">
        <v>0.68100000000000005</v>
      </c>
      <c r="C7" s="7">
        <f t="shared" si="0"/>
        <v>0.53623899999999991</v>
      </c>
      <c r="D7" s="7">
        <f t="shared" si="1"/>
        <v>0.46376100000000009</v>
      </c>
      <c r="E7" s="1"/>
      <c r="F7" s="1"/>
      <c r="G7" s="16"/>
      <c r="H7" s="16"/>
      <c r="I7" s="16"/>
      <c r="J7" s="16"/>
    </row>
    <row r="8" spans="1:10">
      <c r="A8" s="6" t="s">
        <v>18</v>
      </c>
      <c r="B8" s="9">
        <v>0.80700000000000005</v>
      </c>
      <c r="C8" s="7">
        <f t="shared" si="0"/>
        <v>0.34875099999999992</v>
      </c>
      <c r="D8" s="7">
        <f t="shared" si="1"/>
        <v>0.65124900000000008</v>
      </c>
      <c r="E8" s="1"/>
      <c r="F8" s="1"/>
      <c r="G8" s="16"/>
      <c r="H8" s="16"/>
      <c r="I8" s="16"/>
      <c r="J8" s="16"/>
    </row>
    <row r="9" spans="1:10">
      <c r="A9" s="6" t="s">
        <v>19</v>
      </c>
      <c r="B9" s="9"/>
      <c r="C9" s="7">
        <f t="shared" si="0"/>
        <v>0</v>
      </c>
      <c r="D9" s="7">
        <f t="shared" si="1"/>
        <v>0</v>
      </c>
      <c r="E9" s="1"/>
      <c r="F9" s="1"/>
      <c r="G9" s="16"/>
      <c r="H9" s="16"/>
      <c r="I9" s="16"/>
      <c r="J9" s="16"/>
    </row>
    <row r="10" spans="1:10">
      <c r="A10" s="6" t="s">
        <v>20</v>
      </c>
      <c r="B10" s="9"/>
      <c r="C10" s="7">
        <f t="shared" si="0"/>
        <v>0</v>
      </c>
      <c r="D10" s="7">
        <f t="shared" si="1"/>
        <v>0</v>
      </c>
      <c r="E10" s="1"/>
      <c r="F10" s="1"/>
      <c r="G10" s="16"/>
      <c r="H10" s="16"/>
      <c r="I10" s="16"/>
      <c r="J10" s="16"/>
    </row>
    <row r="11" spans="1:10">
      <c r="A11" s="6" t="s">
        <v>21</v>
      </c>
      <c r="B11" s="9"/>
      <c r="C11" s="7">
        <f t="shared" si="0"/>
        <v>0</v>
      </c>
      <c r="D11" s="7">
        <f t="shared" si="1"/>
        <v>0</v>
      </c>
      <c r="E11" s="1"/>
      <c r="F11" s="1"/>
      <c r="G11" s="16"/>
      <c r="H11" s="16"/>
      <c r="I11" s="16"/>
      <c r="J11" s="16"/>
    </row>
    <row r="12" spans="1:10">
      <c r="A12" s="6" t="s">
        <v>22</v>
      </c>
      <c r="B12" s="9"/>
      <c r="C12" s="7">
        <f t="shared" si="0"/>
        <v>0</v>
      </c>
      <c r="D12" s="7">
        <f t="shared" si="1"/>
        <v>0</v>
      </c>
      <c r="E12" s="1"/>
      <c r="F12" s="1"/>
      <c r="G12" s="16"/>
      <c r="H12" s="16"/>
      <c r="I12" s="16"/>
      <c r="J12" s="16"/>
    </row>
    <row r="13" spans="1:10">
      <c r="A13" s="6" t="s">
        <v>23</v>
      </c>
      <c r="B13" s="9"/>
      <c r="C13" s="7">
        <f t="shared" si="0"/>
        <v>0</v>
      </c>
      <c r="D13" s="7">
        <f t="shared" si="1"/>
        <v>0</v>
      </c>
      <c r="E13" s="1"/>
      <c r="F13" s="1"/>
      <c r="G13" s="16"/>
      <c r="H13" s="16"/>
      <c r="I13" s="16"/>
      <c r="J13" s="16"/>
    </row>
    <row r="14" spans="1:10">
      <c r="A14" s="6" t="s">
        <v>24</v>
      </c>
      <c r="B14" s="9"/>
      <c r="C14" s="7">
        <f t="shared" si="0"/>
        <v>0</v>
      </c>
      <c r="D14" s="7">
        <f t="shared" si="1"/>
        <v>0</v>
      </c>
      <c r="E14" s="1"/>
      <c r="F14" s="1"/>
      <c r="G14" s="16"/>
      <c r="H14" s="16"/>
      <c r="I14" s="16"/>
      <c r="J14" s="16"/>
    </row>
    <row r="15" spans="1:10">
      <c r="A15" s="6" t="s">
        <v>25</v>
      </c>
      <c r="B15" s="9"/>
      <c r="C15" s="7">
        <f t="shared" si="0"/>
        <v>0</v>
      </c>
      <c r="D15" s="7">
        <f t="shared" si="1"/>
        <v>0</v>
      </c>
      <c r="E15" s="1"/>
      <c r="F15" s="1"/>
      <c r="G15" s="16"/>
      <c r="H15" s="16"/>
      <c r="I15" s="16"/>
      <c r="J15" s="16"/>
    </row>
    <row r="16" spans="1:10">
      <c r="A16" s="6" t="s">
        <v>26</v>
      </c>
      <c r="B16" s="9"/>
      <c r="C16" s="7">
        <f t="shared" si="0"/>
        <v>0</v>
      </c>
      <c r="D16" s="7">
        <f t="shared" si="1"/>
        <v>0</v>
      </c>
      <c r="E16" s="1"/>
      <c r="F16" s="1"/>
      <c r="G16" s="16"/>
      <c r="H16" s="16"/>
      <c r="I16" s="16"/>
      <c r="J16" s="16"/>
    </row>
    <row r="17" spans="1:10">
      <c r="A17" s="6" t="s">
        <v>27</v>
      </c>
      <c r="B17" s="9"/>
      <c r="C17" s="7">
        <f t="shared" si="0"/>
        <v>0</v>
      </c>
      <c r="D17" s="7">
        <f t="shared" si="1"/>
        <v>0</v>
      </c>
      <c r="E17" s="1"/>
      <c r="F17" s="1"/>
      <c r="G17" s="16"/>
      <c r="H17" s="16"/>
      <c r="I17" s="16"/>
      <c r="J17" s="16"/>
    </row>
    <row r="18" spans="1:10">
      <c r="A18" s="6" t="s">
        <v>28</v>
      </c>
      <c r="B18" s="9"/>
      <c r="C18" s="7">
        <f t="shared" si="0"/>
        <v>0</v>
      </c>
      <c r="D18" s="7">
        <f t="shared" si="1"/>
        <v>0</v>
      </c>
      <c r="E18" s="1"/>
      <c r="F18" s="1"/>
      <c r="G18" s="16"/>
      <c r="H18" s="16"/>
      <c r="I18" s="16"/>
      <c r="J18" s="16"/>
    </row>
    <row r="19" spans="1:10">
      <c r="A19" s="5" t="s">
        <v>29</v>
      </c>
      <c r="B19" s="10"/>
      <c r="C19" s="7">
        <f t="shared" si="0"/>
        <v>0</v>
      </c>
      <c r="D19" s="7">
        <f t="shared" si="1"/>
        <v>0</v>
      </c>
      <c r="E19" s="1"/>
      <c r="F19" s="1"/>
      <c r="G19" s="16"/>
      <c r="H19" s="16"/>
      <c r="I19" s="16"/>
      <c r="J19" s="16"/>
    </row>
    <row r="20" spans="1:10">
      <c r="A20" s="1"/>
      <c r="B20" s="5">
        <f>SUM(B5:B19)</f>
        <v>2.698</v>
      </c>
      <c r="C20" s="11">
        <f>SUM(C5:C19)</f>
        <v>2.125092</v>
      </c>
      <c r="D20" s="11">
        <f>SUM(D5:D19)</f>
        <v>1.874908</v>
      </c>
      <c r="E20" s="1"/>
      <c r="F20" s="1"/>
      <c r="G20" s="16"/>
      <c r="H20" s="16"/>
      <c r="I20" s="16"/>
      <c r="J20" s="16"/>
    </row>
    <row r="21" spans="1:10">
      <c r="A21" s="1"/>
      <c r="B21" s="1"/>
      <c r="C21" s="1"/>
      <c r="D21" s="1"/>
      <c r="E21" s="1"/>
      <c r="F21" s="1"/>
      <c r="G21" s="16"/>
      <c r="H21" s="16"/>
      <c r="I21" s="16"/>
      <c r="J21" s="16"/>
    </row>
    <row r="22" spans="1:10">
      <c r="A22" s="12" t="s">
        <v>30</v>
      </c>
      <c r="B22" s="1"/>
      <c r="C22" s="13">
        <f>B20^2/(B20^2+C20)</f>
        <v>0.77402965623370423</v>
      </c>
      <c r="D22" s="14" t="str">
        <f>IF(C22&gt;0.7,"Superior a 0,7: adecuado","Inferior a 0,7: inadecuado")</f>
        <v>Superior a 0,7: adecuado</v>
      </c>
      <c r="E22" s="1"/>
      <c r="F22" s="1"/>
      <c r="G22" s="16"/>
      <c r="H22" s="16"/>
      <c r="I22" s="16"/>
      <c r="J22" s="16"/>
    </row>
    <row r="23" spans="1:10">
      <c r="A23" s="12" t="s">
        <v>31</v>
      </c>
      <c r="B23" s="1"/>
      <c r="C23" s="13">
        <f>D20/(D20+C20)</f>
        <v>0.468727</v>
      </c>
      <c r="D23" s="14" t="str">
        <f>IF(C23&gt;0.5,"Superior a 0,5: adecuado","Inferior a 0,5: inadecuado")</f>
        <v>Inferior a 0,5: inadecuado</v>
      </c>
      <c r="E23" s="1"/>
      <c r="F23" s="1"/>
      <c r="G23" s="16"/>
      <c r="H23" s="16"/>
      <c r="I23" s="16"/>
      <c r="J23" s="16"/>
    </row>
    <row r="24" spans="1:10">
      <c r="A24" s="1"/>
      <c r="B24" s="1"/>
      <c r="C24" s="1"/>
      <c r="D24" s="1" t="s">
        <v>32</v>
      </c>
      <c r="E24" s="1"/>
      <c r="F24" s="1"/>
      <c r="G24" s="16"/>
      <c r="H24" s="16"/>
      <c r="I24" s="16"/>
      <c r="J24" s="16"/>
    </row>
    <row r="25" spans="1:10">
      <c r="A25" s="1"/>
      <c r="B25" s="1"/>
      <c r="C25" s="1"/>
      <c r="D25" s="1"/>
      <c r="E25" s="1"/>
      <c r="F25" s="1"/>
      <c r="G25" s="16"/>
      <c r="H25" s="16"/>
      <c r="I25" s="16"/>
      <c r="J25" s="16"/>
    </row>
    <row r="26" spans="1:10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>
      <c r="A37" s="16"/>
      <c r="B37" s="16"/>
      <c r="C37" s="16"/>
      <c r="D37" s="16"/>
      <c r="E37" s="16"/>
      <c r="F37" s="16"/>
    </row>
  </sheetData>
  <sheetProtection password="F209" sheet="1" objects="1" scenarios="1" selectLockedCells="1"/>
  <mergeCells count="2">
    <mergeCell ref="A1:D1"/>
    <mergeCell ref="A2:D2"/>
  </mergeCells>
  <pageMargins left="0.7" right="0.7" top="0.75" bottom="0.75" header="0.3" footer="0.3"/>
  <pageSetup paperSize="9" orientation="portrait" horizontalDpi="200" verticalDpi="20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249977111117893"/>
  </sheetPr>
  <dimension ref="A1:H87"/>
  <sheetViews>
    <sheetView zoomScale="200" zoomScaleNormal="200" zoomScalePageLayoutView="200" workbookViewId="0">
      <selection activeCell="B6" sqref="B6"/>
    </sheetView>
  </sheetViews>
  <sheetFormatPr baseColWidth="10" defaultRowHeight="14" x14ac:dyDescent="0"/>
  <cols>
    <col min="1" max="1" width="23.1640625" customWidth="1"/>
    <col min="3" max="3" width="13" customWidth="1"/>
    <col min="5" max="5" width="3" customWidth="1"/>
  </cols>
  <sheetData>
    <row r="1" spans="1:8" ht="20">
      <c r="A1" s="20" t="s">
        <v>33</v>
      </c>
      <c r="B1" s="21"/>
      <c r="C1" s="21"/>
      <c r="D1" s="21"/>
      <c r="E1" s="15"/>
      <c r="F1" s="15"/>
      <c r="G1" s="15"/>
      <c r="H1" s="15"/>
    </row>
    <row r="2" spans="1:8" ht="15">
      <c r="A2" s="22" t="s">
        <v>5</v>
      </c>
      <c r="B2" s="23"/>
      <c r="C2" s="23"/>
      <c r="D2" s="23"/>
      <c r="E2" s="15"/>
      <c r="F2" s="15"/>
      <c r="G2" s="15"/>
      <c r="H2" s="15"/>
    </row>
    <row r="3" spans="1:8">
      <c r="A3" s="58" t="s">
        <v>68</v>
      </c>
      <c r="B3" s="58"/>
      <c r="C3" s="58"/>
      <c r="D3" s="58"/>
      <c r="E3" s="15"/>
      <c r="F3" s="15"/>
      <c r="G3" s="15"/>
      <c r="H3" s="15"/>
    </row>
    <row r="4" spans="1:8">
      <c r="A4" s="15"/>
      <c r="B4" s="15"/>
      <c r="C4" s="15"/>
      <c r="D4" s="24"/>
      <c r="F4" s="15"/>
      <c r="G4" s="15"/>
      <c r="H4" s="15"/>
    </row>
    <row r="5" spans="1:8" ht="18">
      <c r="A5" s="18" t="s">
        <v>3</v>
      </c>
      <c r="B5" s="15"/>
      <c r="C5" s="15"/>
      <c r="D5" s="15"/>
      <c r="E5" s="15"/>
      <c r="F5" s="15"/>
      <c r="G5" s="15"/>
      <c r="H5" s="15"/>
    </row>
    <row r="6" spans="1:8">
      <c r="A6" s="15" t="s">
        <v>0</v>
      </c>
      <c r="B6" s="25">
        <v>23</v>
      </c>
      <c r="C6" s="15"/>
      <c r="D6" s="15"/>
      <c r="E6" s="15"/>
      <c r="F6" s="15"/>
      <c r="G6" s="15"/>
      <c r="H6" s="15"/>
    </row>
    <row r="7" spans="1:8">
      <c r="A7" s="15" t="s">
        <v>1</v>
      </c>
      <c r="B7" s="25">
        <v>5</v>
      </c>
      <c r="C7" s="15"/>
      <c r="D7" s="15"/>
      <c r="E7" s="15"/>
      <c r="F7" s="15"/>
      <c r="G7" s="15"/>
      <c r="H7" s="15"/>
    </row>
    <row r="8" spans="1:8">
      <c r="A8" s="15" t="s">
        <v>2</v>
      </c>
      <c r="B8" s="15"/>
      <c r="C8" s="28">
        <f>1-_xlfn.CHISQ.DIST(B6,B7,TRUE)</f>
        <v>3.3756605761370295E-4</v>
      </c>
      <c r="D8" s="15"/>
      <c r="E8" s="19"/>
      <c r="F8" s="15"/>
      <c r="G8" s="15"/>
      <c r="H8" s="15"/>
    </row>
    <row r="9" spans="1:8">
      <c r="A9" s="15"/>
      <c r="B9" s="15"/>
      <c r="C9" s="15"/>
      <c r="D9" s="15"/>
      <c r="E9" s="15"/>
      <c r="F9" s="15"/>
      <c r="G9" s="15"/>
      <c r="H9" s="15"/>
    </row>
    <row r="10" spans="1:8" ht="18">
      <c r="A10" s="18" t="s">
        <v>4</v>
      </c>
      <c r="B10" s="15"/>
      <c r="C10" s="15"/>
      <c r="D10" s="15"/>
      <c r="E10" s="15"/>
      <c r="F10" s="15"/>
      <c r="G10" s="15"/>
      <c r="H10" s="15"/>
    </row>
    <row r="11" spans="1:8">
      <c r="A11" s="15" t="s">
        <v>0</v>
      </c>
      <c r="B11" s="25">
        <v>12</v>
      </c>
      <c r="C11" s="15"/>
      <c r="D11" s="15"/>
      <c r="E11" s="15"/>
      <c r="F11" s="15"/>
      <c r="G11" s="15"/>
      <c r="H11" s="15"/>
    </row>
    <row r="12" spans="1:8">
      <c r="A12" s="15" t="s">
        <v>1</v>
      </c>
      <c r="B12" s="25">
        <v>3</v>
      </c>
      <c r="C12" s="15"/>
      <c r="D12" s="15"/>
      <c r="E12" s="15"/>
      <c r="F12" s="15"/>
      <c r="G12" s="15"/>
      <c r="H12" s="15"/>
    </row>
    <row r="13" spans="1:8">
      <c r="A13" s="15" t="s">
        <v>2</v>
      </c>
      <c r="B13" s="15"/>
      <c r="C13" s="28">
        <f>1-_xlfn.CHISQ.DIST(B11,B12,TRUE)</f>
        <v>7.3831605053598093E-3</v>
      </c>
      <c r="D13" s="15"/>
      <c r="E13" s="15"/>
      <c r="F13" s="15"/>
      <c r="G13" s="15"/>
      <c r="H13" s="15"/>
    </row>
    <row r="14" spans="1:8">
      <c r="A14" s="15"/>
      <c r="B14" s="15"/>
      <c r="C14" s="15"/>
      <c r="D14" s="15"/>
      <c r="E14" s="15"/>
      <c r="F14" s="15"/>
      <c r="G14" s="15"/>
      <c r="H14" s="15"/>
    </row>
    <row r="15" spans="1:8" ht="18">
      <c r="A15" s="18" t="s">
        <v>35</v>
      </c>
      <c r="B15" s="15"/>
      <c r="C15" s="15"/>
      <c r="D15" s="15"/>
      <c r="E15" s="15"/>
      <c r="F15" s="15"/>
      <c r="G15" s="15"/>
      <c r="H15" s="15"/>
    </row>
    <row r="16" spans="1:8">
      <c r="A16" s="15" t="s">
        <v>0</v>
      </c>
      <c r="B16" s="15">
        <f>B6-B11</f>
        <v>11</v>
      </c>
      <c r="C16" s="15"/>
      <c r="D16" s="15"/>
      <c r="E16" s="15"/>
      <c r="F16" s="15"/>
      <c r="G16" s="15"/>
      <c r="H16" s="15"/>
    </row>
    <row r="17" spans="1:8">
      <c r="A17" s="15" t="s">
        <v>1</v>
      </c>
      <c r="B17" s="15">
        <f>IF(B7-B12&lt;0,"   Error. Compruebe que g.d.l. modelo 1 &gt;  g.d.l. modelo 2",B7-B12)</f>
        <v>2</v>
      </c>
      <c r="C17" s="15"/>
      <c r="D17" s="15"/>
      <c r="E17" s="15"/>
      <c r="F17" s="15"/>
      <c r="G17" s="15"/>
      <c r="H17" s="15"/>
    </row>
    <row r="18" spans="1:8">
      <c r="A18" s="15" t="s">
        <v>34</v>
      </c>
      <c r="B18" s="15"/>
      <c r="C18" s="28">
        <f>IF(B7-B12&gt;0,1-_xlfn.CHISQ.DIST(B16,B17,TRUE),"Error de entrada de datos")</f>
        <v>4.0867714384640319E-3</v>
      </c>
      <c r="D18" s="15"/>
      <c r="E18" s="15"/>
      <c r="F18" s="15"/>
      <c r="G18" s="15"/>
      <c r="H18" s="15"/>
    </row>
    <row r="19" spans="1:8">
      <c r="A19" s="15"/>
      <c r="B19" s="15"/>
      <c r="C19" s="15"/>
      <c r="D19" s="15"/>
      <c r="E19" s="15"/>
      <c r="F19" s="15"/>
      <c r="G19" s="15"/>
      <c r="H19" s="15"/>
    </row>
    <row r="20" spans="1:8">
      <c r="A20" s="26" t="s">
        <v>6</v>
      </c>
      <c r="B20" s="27" t="str">
        <f>IF(B7-B12&gt;0,IF(C18&lt;0.05,"El modelo 2 es mejor que el 1","No hay diferencias entre los dos modelos"),"Revise sus datos")</f>
        <v>El modelo 2 es mejor que el 1</v>
      </c>
      <c r="C20" s="26"/>
      <c r="D20" s="26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0" spans="1:8">
      <c r="A30" s="15"/>
      <c r="B30" s="15"/>
      <c r="C30" s="15"/>
      <c r="D30" s="15"/>
      <c r="E30" s="15"/>
      <c r="F30" s="15"/>
      <c r="G30" s="15"/>
      <c r="H30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  <row r="40" spans="1:8">
      <c r="A40" s="15"/>
      <c r="B40" s="15"/>
      <c r="C40" s="15"/>
      <c r="D40" s="15"/>
      <c r="E40" s="15"/>
      <c r="F40" s="15"/>
      <c r="G40" s="15"/>
      <c r="H40" s="15"/>
    </row>
    <row r="41" spans="1:8">
      <c r="A41" s="15"/>
      <c r="B41" s="15"/>
      <c r="C41" s="15"/>
      <c r="D41" s="15"/>
      <c r="E41" s="15"/>
      <c r="F41" s="15"/>
      <c r="G41" s="15"/>
      <c r="H41" s="15"/>
    </row>
    <row r="42" spans="1:8">
      <c r="A42" s="15"/>
      <c r="B42" s="15"/>
      <c r="C42" s="15"/>
      <c r="D42" s="15"/>
      <c r="E42" s="15"/>
      <c r="F42" s="15"/>
      <c r="G42" s="15"/>
      <c r="H42" s="15"/>
    </row>
    <row r="43" spans="1:8">
      <c r="A43" s="15"/>
      <c r="B43" s="15"/>
      <c r="C43" s="15"/>
      <c r="D43" s="15"/>
      <c r="E43" s="15"/>
      <c r="F43" s="15"/>
      <c r="G43" s="15"/>
      <c r="H43" s="15"/>
    </row>
    <row r="44" spans="1:8">
      <c r="A44" s="15"/>
      <c r="B44" s="15"/>
      <c r="C44" s="15"/>
      <c r="D44" s="15"/>
      <c r="E44" s="15"/>
      <c r="F44" s="15"/>
      <c r="G44" s="15"/>
      <c r="H44" s="15"/>
    </row>
    <row r="45" spans="1:8">
      <c r="A45" s="15"/>
      <c r="B45" s="15"/>
      <c r="C45" s="15"/>
      <c r="D45" s="15"/>
      <c r="E45" s="15"/>
      <c r="F45" s="15"/>
      <c r="G45" s="15"/>
      <c r="H45" s="15"/>
    </row>
    <row r="46" spans="1:8">
      <c r="A46" s="15"/>
      <c r="B46" s="15"/>
      <c r="C46" s="15"/>
      <c r="D46" s="15"/>
      <c r="E46" s="15"/>
      <c r="F46" s="15"/>
      <c r="G46" s="15"/>
      <c r="H46" s="15"/>
    </row>
    <row r="47" spans="1:8">
      <c r="A47" s="15"/>
      <c r="B47" s="15"/>
      <c r="C47" s="15"/>
      <c r="D47" s="15"/>
      <c r="E47" s="15"/>
      <c r="F47" s="15"/>
      <c r="G47" s="15"/>
      <c r="H47" s="15"/>
    </row>
    <row r="48" spans="1:8">
      <c r="A48" s="15"/>
      <c r="B48" s="15"/>
      <c r="C48" s="15"/>
      <c r="D48" s="15"/>
      <c r="E48" s="15"/>
      <c r="F48" s="15"/>
      <c r="G48" s="15"/>
      <c r="H48" s="15"/>
    </row>
    <row r="49" spans="1:8">
      <c r="A49" s="15"/>
      <c r="B49" s="15"/>
      <c r="C49" s="15"/>
      <c r="D49" s="15"/>
      <c r="E49" s="15"/>
      <c r="F49" s="15"/>
      <c r="G49" s="15"/>
      <c r="H49" s="15"/>
    </row>
    <row r="50" spans="1:8">
      <c r="A50" s="15"/>
      <c r="B50" s="15"/>
      <c r="C50" s="15"/>
      <c r="D50" s="15"/>
      <c r="E50" s="15"/>
      <c r="F50" s="15"/>
      <c r="G50" s="15"/>
      <c r="H50" s="15"/>
    </row>
    <row r="51" spans="1:8">
      <c r="A51" s="15"/>
      <c r="B51" s="15"/>
      <c r="C51" s="15"/>
      <c r="D51" s="15"/>
      <c r="E51" s="15"/>
      <c r="F51" s="15"/>
      <c r="G51" s="15"/>
      <c r="H51" s="15"/>
    </row>
    <row r="52" spans="1:8">
      <c r="A52" s="15"/>
      <c r="B52" s="15"/>
      <c r="C52" s="15"/>
      <c r="D52" s="15"/>
      <c r="E52" s="15"/>
      <c r="F52" s="15"/>
      <c r="G52" s="15"/>
      <c r="H52" s="15"/>
    </row>
    <row r="53" spans="1:8">
      <c r="A53" s="15"/>
      <c r="B53" s="15"/>
      <c r="C53" s="15"/>
      <c r="D53" s="15"/>
      <c r="E53" s="15"/>
      <c r="F53" s="15"/>
      <c r="G53" s="15"/>
      <c r="H53" s="15"/>
    </row>
    <row r="54" spans="1:8">
      <c r="A54" s="15"/>
      <c r="B54" s="15"/>
      <c r="C54" s="15"/>
      <c r="D54" s="15"/>
      <c r="E54" s="15"/>
      <c r="F54" s="15"/>
      <c r="G54" s="15"/>
      <c r="H54" s="15"/>
    </row>
    <row r="55" spans="1:8">
      <c r="A55" s="15"/>
      <c r="B55" s="15"/>
      <c r="C55" s="15"/>
      <c r="D55" s="15"/>
      <c r="E55" s="15"/>
      <c r="F55" s="15"/>
      <c r="G55" s="15"/>
      <c r="H55" s="15"/>
    </row>
    <row r="56" spans="1:8">
      <c r="A56" s="15"/>
      <c r="B56" s="15"/>
      <c r="C56" s="15"/>
      <c r="D56" s="15"/>
      <c r="E56" s="15"/>
      <c r="F56" s="15"/>
      <c r="G56" s="15"/>
      <c r="H56" s="15"/>
    </row>
    <row r="57" spans="1:8">
      <c r="A57" s="15"/>
      <c r="B57" s="15"/>
      <c r="C57" s="15"/>
      <c r="D57" s="15"/>
      <c r="E57" s="15"/>
      <c r="F57" s="15"/>
      <c r="G57" s="15"/>
      <c r="H57" s="15"/>
    </row>
    <row r="58" spans="1:8">
      <c r="A58" s="15"/>
      <c r="B58" s="15"/>
      <c r="C58" s="15"/>
      <c r="D58" s="15"/>
      <c r="E58" s="15"/>
      <c r="F58" s="15"/>
      <c r="G58" s="15"/>
      <c r="H58" s="15"/>
    </row>
    <row r="59" spans="1:8">
      <c r="A59" s="15"/>
      <c r="B59" s="15"/>
      <c r="C59" s="15"/>
      <c r="D59" s="15"/>
      <c r="E59" s="15"/>
      <c r="F59" s="15"/>
      <c r="G59" s="15"/>
      <c r="H59" s="15"/>
    </row>
    <row r="60" spans="1:8">
      <c r="A60" s="15"/>
      <c r="B60" s="15"/>
      <c r="C60" s="15"/>
      <c r="D60" s="15"/>
      <c r="E60" s="15"/>
      <c r="F60" s="15"/>
      <c r="G60" s="15"/>
      <c r="H60" s="15"/>
    </row>
    <row r="61" spans="1:8">
      <c r="A61" s="15"/>
      <c r="B61" s="15"/>
      <c r="C61" s="15"/>
      <c r="D61" s="15"/>
      <c r="E61" s="15"/>
      <c r="F61" s="15"/>
      <c r="G61" s="15"/>
      <c r="H61" s="15"/>
    </row>
    <row r="62" spans="1:8">
      <c r="A62" s="15"/>
      <c r="B62" s="15"/>
      <c r="C62" s="15"/>
      <c r="D62" s="15"/>
      <c r="E62" s="15"/>
      <c r="F62" s="15"/>
      <c r="G62" s="15"/>
      <c r="H62" s="15"/>
    </row>
    <row r="63" spans="1:8">
      <c r="A63" s="15"/>
      <c r="B63" s="15"/>
      <c r="C63" s="15"/>
      <c r="D63" s="15"/>
      <c r="E63" s="15"/>
      <c r="F63" s="15"/>
      <c r="G63" s="15"/>
      <c r="H63" s="15"/>
    </row>
    <row r="64" spans="1:8">
      <c r="A64" s="15"/>
      <c r="B64" s="15"/>
      <c r="C64" s="15"/>
      <c r="D64" s="15"/>
      <c r="E64" s="15"/>
      <c r="F64" s="15"/>
      <c r="G64" s="15"/>
      <c r="H64" s="15"/>
    </row>
    <row r="65" spans="1:8">
      <c r="A65" s="15"/>
      <c r="B65" s="15"/>
      <c r="C65" s="15"/>
      <c r="D65" s="15"/>
      <c r="E65" s="15"/>
      <c r="F65" s="15"/>
      <c r="G65" s="15"/>
      <c r="H65" s="15"/>
    </row>
    <row r="66" spans="1:8">
      <c r="A66" s="15"/>
      <c r="B66" s="15"/>
      <c r="C66" s="15"/>
      <c r="D66" s="15"/>
      <c r="E66" s="15"/>
      <c r="F66" s="15"/>
      <c r="G66" s="15"/>
      <c r="H66" s="15"/>
    </row>
    <row r="67" spans="1:8">
      <c r="A67" s="15"/>
      <c r="B67" s="15"/>
      <c r="C67" s="15"/>
      <c r="D67" s="15"/>
      <c r="E67" s="15"/>
      <c r="F67" s="15"/>
      <c r="G67" s="15"/>
      <c r="H67" s="15"/>
    </row>
    <row r="68" spans="1:8">
      <c r="A68" s="15"/>
      <c r="B68" s="15"/>
      <c r="C68" s="15"/>
      <c r="D68" s="15"/>
      <c r="E68" s="15"/>
      <c r="F68" s="15"/>
      <c r="G68" s="15"/>
      <c r="H68" s="15"/>
    </row>
    <row r="69" spans="1:8">
      <c r="A69" s="15"/>
      <c r="B69" s="15"/>
      <c r="C69" s="15"/>
      <c r="D69" s="15"/>
      <c r="E69" s="15"/>
      <c r="F69" s="15"/>
      <c r="G69" s="15"/>
      <c r="H69" s="15"/>
    </row>
    <row r="70" spans="1:8">
      <c r="A70" s="15"/>
      <c r="B70" s="15"/>
      <c r="C70" s="15"/>
      <c r="D70" s="15"/>
      <c r="E70" s="15"/>
      <c r="F70" s="15"/>
      <c r="G70" s="15"/>
      <c r="H70" s="15"/>
    </row>
    <row r="71" spans="1:8">
      <c r="A71" s="15"/>
      <c r="B71" s="15"/>
      <c r="C71" s="15"/>
      <c r="D71" s="15"/>
      <c r="E71" s="15"/>
      <c r="F71" s="15"/>
      <c r="G71" s="15"/>
      <c r="H71" s="15"/>
    </row>
    <row r="72" spans="1:8">
      <c r="A72" s="15"/>
      <c r="B72" s="15"/>
      <c r="C72" s="15"/>
      <c r="D72" s="15"/>
      <c r="E72" s="15"/>
      <c r="F72" s="15"/>
      <c r="G72" s="15"/>
      <c r="H72" s="15"/>
    </row>
    <row r="73" spans="1:8">
      <c r="A73" s="15"/>
      <c r="B73" s="15"/>
      <c r="C73" s="15"/>
      <c r="D73" s="15"/>
      <c r="E73" s="15"/>
      <c r="F73" s="15"/>
      <c r="G73" s="15"/>
      <c r="H73" s="15"/>
    </row>
    <row r="74" spans="1:8">
      <c r="A74" s="15"/>
      <c r="B74" s="15"/>
      <c r="C74" s="15"/>
      <c r="D74" s="15"/>
      <c r="E74" s="15"/>
      <c r="F74" s="15"/>
      <c r="G74" s="15"/>
      <c r="H74" s="15"/>
    </row>
    <row r="75" spans="1:8">
      <c r="A75" s="15"/>
      <c r="B75" s="15"/>
      <c r="C75" s="15"/>
      <c r="D75" s="15"/>
      <c r="E75" s="15"/>
      <c r="F75" s="15"/>
      <c r="G75" s="15"/>
      <c r="H75" s="15"/>
    </row>
    <row r="76" spans="1:8">
      <c r="A76" s="15"/>
      <c r="B76" s="15"/>
      <c r="C76" s="15"/>
      <c r="D76" s="15"/>
      <c r="E76" s="15"/>
      <c r="F76" s="15"/>
      <c r="G76" s="15"/>
      <c r="H76" s="15"/>
    </row>
    <row r="77" spans="1:8">
      <c r="A77" s="15"/>
      <c r="B77" s="15"/>
      <c r="C77" s="15"/>
      <c r="D77" s="15"/>
      <c r="E77" s="15"/>
      <c r="F77" s="15"/>
      <c r="G77" s="15"/>
      <c r="H77" s="15"/>
    </row>
    <row r="78" spans="1:8">
      <c r="A78" s="15"/>
      <c r="B78" s="15"/>
      <c r="C78" s="15"/>
      <c r="D78" s="15"/>
      <c r="E78" s="15"/>
      <c r="F78" s="15"/>
      <c r="G78" s="15"/>
      <c r="H78" s="15"/>
    </row>
    <row r="79" spans="1:8">
      <c r="A79" s="15"/>
      <c r="B79" s="15"/>
      <c r="C79" s="15"/>
      <c r="D79" s="15"/>
      <c r="E79" s="15"/>
      <c r="F79" s="15"/>
      <c r="G79" s="15"/>
      <c r="H79" s="15"/>
    </row>
    <row r="80" spans="1:8">
      <c r="A80" s="15"/>
      <c r="B80" s="15"/>
      <c r="C80" s="15"/>
      <c r="D80" s="15"/>
      <c r="E80" s="15"/>
      <c r="F80" s="15"/>
      <c r="G80" s="15"/>
      <c r="H80" s="15"/>
    </row>
    <row r="81" spans="1:8">
      <c r="A81" s="15"/>
      <c r="B81" s="15"/>
      <c r="C81" s="15"/>
      <c r="D81" s="15"/>
      <c r="E81" s="15"/>
      <c r="F81" s="15"/>
      <c r="G81" s="15"/>
      <c r="H81" s="15"/>
    </row>
    <row r="82" spans="1:8">
      <c r="A82" s="15"/>
      <c r="B82" s="15"/>
      <c r="C82" s="15"/>
      <c r="D82" s="15"/>
      <c r="E82" s="15"/>
      <c r="F82" s="15"/>
      <c r="G82" s="15"/>
      <c r="H82" s="15"/>
    </row>
    <row r="83" spans="1:8">
      <c r="A83" s="15"/>
      <c r="B83" s="15"/>
      <c r="C83" s="15"/>
      <c r="D83" s="15"/>
      <c r="E83" s="15"/>
      <c r="F83" s="15"/>
      <c r="G83" s="15"/>
      <c r="H83" s="15"/>
    </row>
    <row r="84" spans="1:8">
      <c r="A84" s="15"/>
      <c r="B84" s="15"/>
      <c r="C84" s="15"/>
      <c r="D84" s="15"/>
      <c r="E84" s="15"/>
      <c r="F84" s="15"/>
      <c r="G84" s="15"/>
      <c r="H84" s="15"/>
    </row>
    <row r="85" spans="1:8">
      <c r="A85" s="15"/>
      <c r="B85" s="15"/>
      <c r="C85" s="15"/>
      <c r="D85" s="15"/>
      <c r="E85" s="15"/>
      <c r="F85" s="15"/>
      <c r="G85" s="15"/>
      <c r="H85" s="15"/>
    </row>
    <row r="86" spans="1:8">
      <c r="A86" s="15"/>
      <c r="B86" s="15"/>
      <c r="C86" s="15"/>
      <c r="D86" s="15"/>
      <c r="E86" s="15"/>
      <c r="F86" s="15"/>
      <c r="G86" s="15"/>
      <c r="H86" s="15"/>
    </row>
    <row r="87" spans="1:8">
      <c r="A87" s="15"/>
      <c r="B87" s="15"/>
      <c r="C87" s="15"/>
      <c r="D87" s="15"/>
      <c r="E87" s="15"/>
      <c r="F87" s="15"/>
      <c r="G87" s="15"/>
      <c r="H87" s="15"/>
    </row>
  </sheetData>
  <sheetProtection password="F209" sheet="1" objects="1" scenarios="1" selectLockedCells="1"/>
  <mergeCells count="1">
    <mergeCell ref="A3:D3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R21"/>
  <sheetViews>
    <sheetView zoomScale="200" zoomScaleNormal="200" zoomScalePageLayoutView="200" workbookViewId="0">
      <selection activeCell="E3" sqref="E3"/>
    </sheetView>
  </sheetViews>
  <sheetFormatPr baseColWidth="10" defaultColWidth="10.83203125" defaultRowHeight="14" x14ac:dyDescent="0"/>
  <cols>
    <col min="1" max="5" width="10.83203125" style="29"/>
    <col min="6" max="6" width="8" style="29" customWidth="1"/>
    <col min="7" max="16384" width="10.83203125" style="29"/>
  </cols>
  <sheetData>
    <row r="1" spans="1:18">
      <c r="A1" s="48" t="s">
        <v>49</v>
      </c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>
      <c r="A3" s="29" t="s">
        <v>58</v>
      </c>
      <c r="E3" s="49">
        <v>0.94899999999999995</v>
      </c>
      <c r="I3" s="50"/>
      <c r="J3" s="50"/>
      <c r="K3" s="50"/>
      <c r="L3" s="50"/>
      <c r="M3" s="52">
        <f>8*E4*(E4+2)</f>
        <v>640</v>
      </c>
      <c r="N3" s="52"/>
      <c r="O3" s="52"/>
      <c r="P3" s="50"/>
      <c r="Q3" s="50"/>
      <c r="R3" s="50"/>
    </row>
    <row r="4" spans="1:18">
      <c r="A4" s="29" t="s">
        <v>50</v>
      </c>
      <c r="E4" s="45">
        <v>8</v>
      </c>
      <c r="I4" s="50"/>
      <c r="J4" s="50"/>
      <c r="K4" s="50"/>
      <c r="L4" s="50"/>
      <c r="M4" s="52">
        <f>M3/E5</f>
        <v>3.2</v>
      </c>
      <c r="N4" s="52"/>
      <c r="O4" s="52"/>
      <c r="P4" s="50"/>
      <c r="Q4" s="50"/>
      <c r="R4" s="50"/>
    </row>
    <row r="5" spans="1:18">
      <c r="A5" s="29" t="s">
        <v>51</v>
      </c>
      <c r="E5" s="45">
        <v>200</v>
      </c>
      <c r="I5" s="50"/>
      <c r="J5" s="50"/>
      <c r="K5" s="50"/>
      <c r="L5" s="50"/>
      <c r="M5" s="52">
        <f>SQRT(M4)</f>
        <v>1.7888543819998317</v>
      </c>
      <c r="N5" s="52">
        <f>M5</f>
        <v>1.7888543819998317</v>
      </c>
      <c r="O5" s="52"/>
      <c r="P5" s="50"/>
      <c r="Q5" s="50"/>
      <c r="R5" s="50"/>
    </row>
    <row r="6" spans="1:18">
      <c r="A6" s="29" t="s">
        <v>52</v>
      </c>
      <c r="E6" s="44">
        <v>2.81</v>
      </c>
      <c r="I6" s="50"/>
      <c r="J6" s="50"/>
      <c r="K6" s="50"/>
      <c r="L6" s="50"/>
      <c r="M6" s="52">
        <f>E6*M5</f>
        <v>5.0266808134195271</v>
      </c>
      <c r="N6" s="52">
        <f>-E6*M5</f>
        <v>-5.0266808134195271</v>
      </c>
      <c r="O6" s="52"/>
      <c r="P6" s="50"/>
      <c r="Q6" s="50"/>
      <c r="R6" s="50"/>
    </row>
    <row r="7" spans="1:18">
      <c r="A7" s="29" t="s">
        <v>53</v>
      </c>
      <c r="I7" s="50"/>
      <c r="J7" s="50"/>
      <c r="K7" s="50"/>
      <c r="L7" s="50"/>
      <c r="M7" s="52">
        <f>M6+E4*(E4+2)</f>
        <v>85.026680813419532</v>
      </c>
      <c r="N7" s="53">
        <f>N6+E4*(E4+2)</f>
        <v>74.973319186580468</v>
      </c>
      <c r="O7" s="52"/>
      <c r="P7" s="50"/>
      <c r="Q7" s="50"/>
      <c r="R7" s="50"/>
    </row>
    <row r="8" spans="1:18">
      <c r="A8" s="29" t="s">
        <v>54</v>
      </c>
      <c r="I8" s="50"/>
      <c r="J8" s="50"/>
      <c r="K8" s="50"/>
      <c r="L8" s="50"/>
      <c r="M8" s="52"/>
      <c r="N8" s="52"/>
      <c r="O8" s="52"/>
      <c r="P8" s="50"/>
      <c r="Q8" s="50"/>
      <c r="R8" s="50"/>
    </row>
    <row r="9" spans="1:18">
      <c r="A9" s="29" t="s">
        <v>55</v>
      </c>
      <c r="I9" s="50"/>
      <c r="J9" s="50"/>
      <c r="K9" s="50"/>
      <c r="L9" s="50"/>
      <c r="M9" s="52" t="s">
        <v>64</v>
      </c>
      <c r="N9" s="52">
        <f>E4*(E4+2)</f>
        <v>80</v>
      </c>
      <c r="O9" s="52"/>
      <c r="P9" s="50"/>
      <c r="Q9" s="50"/>
      <c r="R9" s="50"/>
    </row>
    <row r="10" spans="1:18">
      <c r="A10" s="29" t="s">
        <v>56</v>
      </c>
      <c r="E10" s="46">
        <f>M7/(E4*(E4+2))</f>
        <v>1.0628335101677442</v>
      </c>
      <c r="I10" s="50"/>
      <c r="J10" s="50"/>
      <c r="K10" s="50"/>
      <c r="M10" s="52" t="s">
        <v>61</v>
      </c>
      <c r="N10" s="54">
        <f>E3*N9-N9</f>
        <v>-4.0799999999999983</v>
      </c>
      <c r="O10" s="52"/>
      <c r="P10" s="50"/>
      <c r="Q10" s="50"/>
      <c r="R10" s="50"/>
    </row>
    <row r="11" spans="1:18">
      <c r="A11" s="29" t="s">
        <v>57</v>
      </c>
      <c r="E11" s="46">
        <f>N7/(E4*(E4+2))</f>
        <v>0.93716648983225581</v>
      </c>
      <c r="I11" s="50"/>
      <c r="J11" s="50"/>
      <c r="K11" s="50"/>
      <c r="L11" s="50"/>
      <c r="M11" s="52"/>
      <c r="N11" s="52"/>
      <c r="O11" s="52"/>
      <c r="P11" s="50"/>
      <c r="Q11" s="50"/>
      <c r="R11" s="50"/>
    </row>
    <row r="12" spans="1:18">
      <c r="I12" s="50"/>
      <c r="J12" s="50"/>
      <c r="K12" s="50"/>
      <c r="L12" s="50"/>
      <c r="M12" s="52"/>
      <c r="N12" s="52">
        <f>8*E4*(E4+2)</f>
        <v>640</v>
      </c>
      <c r="O12" s="52"/>
      <c r="P12" s="50"/>
      <c r="Q12" s="50"/>
      <c r="R12" s="50"/>
    </row>
    <row r="13" spans="1:18">
      <c r="A13" s="29" t="s">
        <v>59</v>
      </c>
      <c r="D13" s="47" t="str">
        <f>IF(AND(E3&lt;=E10,E3&gt;=E11),"Se puede aceptar normalidad","No se puede aceptar normalidad")</f>
        <v>Se puede aceptar normalidad</v>
      </c>
      <c r="I13" s="50"/>
      <c r="J13" s="50"/>
      <c r="K13" s="50"/>
      <c r="L13" s="50"/>
      <c r="M13" s="52"/>
      <c r="N13" s="52">
        <f>N12/E5</f>
        <v>3.2</v>
      </c>
      <c r="O13" s="52"/>
      <c r="P13" s="50"/>
      <c r="Q13" s="50"/>
      <c r="R13" s="50"/>
    </row>
    <row r="14" spans="1:18">
      <c r="I14" s="50"/>
      <c r="J14" s="50"/>
      <c r="K14" s="50"/>
      <c r="L14" s="50"/>
      <c r="M14" s="52"/>
      <c r="N14" s="52">
        <f>SQRT(N13)</f>
        <v>1.7888543819998317</v>
      </c>
      <c r="O14" s="52"/>
      <c r="P14" s="50"/>
      <c r="Q14" s="50"/>
      <c r="R14" s="50"/>
    </row>
    <row r="15" spans="1:18">
      <c r="A15" s="29" t="s">
        <v>60</v>
      </c>
      <c r="I15" s="50"/>
      <c r="J15" s="50"/>
      <c r="K15" s="50"/>
      <c r="L15" s="50"/>
      <c r="M15" s="52"/>
      <c r="N15" s="52"/>
      <c r="O15" s="52"/>
      <c r="P15" s="50"/>
      <c r="Q15" s="50"/>
      <c r="R15" s="50"/>
    </row>
    <row r="16" spans="1:18">
      <c r="M16" s="52" t="s">
        <v>65</v>
      </c>
      <c r="N16" s="52">
        <f>-2/(E4+2)</f>
        <v>-0.2</v>
      </c>
      <c r="O16" s="52"/>
    </row>
    <row r="19" spans="1:5">
      <c r="A19" s="29" t="s">
        <v>62</v>
      </c>
      <c r="E19" s="51">
        <f>N10/N14</f>
        <v>-2.2807893370497845</v>
      </c>
    </row>
    <row r="21" spans="1:5">
      <c r="A21" s="29" t="s">
        <v>63</v>
      </c>
      <c r="E21" s="29">
        <f>N10/N9</f>
        <v>-5.0999999999999976E-2</v>
      </c>
    </row>
  </sheetData>
  <sheetProtection password="F209" sheet="1" objects="1" scenarios="1" selectLockedCells="1"/>
  <conditionalFormatting sqref="D13">
    <cfRule type="cellIs" dxfId="1" priority="1" operator="equal">
      <formula>"Se puede aceptar normalidad"</formula>
    </cfRule>
    <cfRule type="cellIs" dxfId="0" priority="2" operator="equal">
      <formula>"No se puede aceptar normalidad"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I22"/>
  <sheetViews>
    <sheetView zoomScale="200" zoomScaleNormal="200" zoomScalePageLayoutView="200" workbookViewId="0">
      <selection activeCell="B5" sqref="B5"/>
    </sheetView>
  </sheetViews>
  <sheetFormatPr baseColWidth="10" defaultRowHeight="14" x14ac:dyDescent="0"/>
  <cols>
    <col min="1" max="1" width="46.6640625" customWidth="1"/>
    <col min="2" max="2" width="14.1640625" customWidth="1"/>
    <col min="4" max="4" width="11.1640625" bestFit="1" customWidth="1"/>
    <col min="5" max="5" width="10.6640625" customWidth="1"/>
  </cols>
  <sheetData>
    <row r="1" spans="1:9" ht="20">
      <c r="A1" s="59" t="s">
        <v>40</v>
      </c>
      <c r="B1" s="59"/>
      <c r="C1" s="59"/>
      <c r="D1" s="59"/>
      <c r="E1" s="59"/>
      <c r="F1" s="29"/>
      <c r="G1" s="29"/>
      <c r="H1" s="29"/>
      <c r="I1" s="29"/>
    </row>
    <row r="2" spans="1:9">
      <c r="A2" s="60" t="s">
        <v>36</v>
      </c>
      <c r="B2" s="60"/>
      <c r="C2" s="60"/>
      <c r="D2" s="60"/>
      <c r="E2" s="60"/>
      <c r="F2" s="29"/>
      <c r="G2" s="29"/>
      <c r="H2" s="29"/>
      <c r="I2" s="29"/>
    </row>
    <row r="3" spans="1:9" ht="15" thickBot="1">
      <c r="A3" s="29"/>
      <c r="B3" s="29"/>
      <c r="C3" s="29"/>
      <c r="D3" s="29"/>
      <c r="E3" s="29"/>
      <c r="F3" s="29"/>
      <c r="G3" s="29"/>
      <c r="H3" s="29"/>
      <c r="I3" s="29"/>
    </row>
    <row r="4" spans="1:9" ht="15" thickBot="1">
      <c r="A4" s="29"/>
      <c r="B4" s="31" t="s">
        <v>37</v>
      </c>
      <c r="C4" s="31" t="s">
        <v>38</v>
      </c>
      <c r="D4" s="32" t="s">
        <v>39</v>
      </c>
      <c r="E4" s="37" t="s">
        <v>41</v>
      </c>
      <c r="F4" s="29"/>
      <c r="G4" s="29"/>
      <c r="H4" s="29"/>
      <c r="I4" s="29"/>
    </row>
    <row r="5" spans="1:9">
      <c r="A5" s="33" t="s">
        <v>42</v>
      </c>
      <c r="B5" s="41">
        <v>401.1</v>
      </c>
      <c r="C5" s="41">
        <v>360</v>
      </c>
      <c r="D5" s="43">
        <f>1-_xlfn.CHISQ.DIST(B5,C5,TRUE)</f>
        <v>6.6595674297079022E-2</v>
      </c>
      <c r="E5" s="41">
        <v>0.995</v>
      </c>
      <c r="F5" s="29"/>
      <c r="G5" s="29"/>
      <c r="H5" s="29"/>
      <c r="I5" s="29"/>
    </row>
    <row r="6" spans="1:9" ht="15" thickBot="1">
      <c r="A6" s="34" t="s">
        <v>43</v>
      </c>
      <c r="B6" s="39">
        <v>393</v>
      </c>
      <c r="C6" s="30">
        <v>450</v>
      </c>
      <c r="D6" s="42">
        <f t="shared" ref="D6:D7" si="0">1-_xlfn.CHISQ.DIST(B6,C6,TRUE)</f>
        <v>0.97524995885796739</v>
      </c>
      <c r="E6" s="38">
        <v>1</v>
      </c>
      <c r="F6" s="29"/>
      <c r="G6" s="29"/>
      <c r="H6" s="29"/>
      <c r="I6" s="29"/>
    </row>
    <row r="7" spans="1:9" ht="15" thickBot="1">
      <c r="A7" s="35" t="s">
        <v>44</v>
      </c>
      <c r="B7" s="36">
        <v>5.68</v>
      </c>
      <c r="C7" s="36">
        <v>4</v>
      </c>
      <c r="D7" s="40">
        <f t="shared" si="0"/>
        <v>0.22435455730368314</v>
      </c>
      <c r="E7" s="36">
        <v>5.0000000000000044E-3</v>
      </c>
      <c r="F7" s="29"/>
      <c r="G7" s="29"/>
      <c r="H7" s="29"/>
      <c r="I7" s="29"/>
    </row>
    <row r="8" spans="1:9">
      <c r="A8" s="29"/>
      <c r="B8" s="29"/>
      <c r="C8" s="29"/>
      <c r="D8" s="29"/>
      <c r="E8" s="29"/>
      <c r="F8" s="29"/>
      <c r="G8" s="29"/>
      <c r="H8" s="29"/>
      <c r="I8" s="29"/>
    </row>
    <row r="9" spans="1:9">
      <c r="A9" s="29" t="s">
        <v>45</v>
      </c>
      <c r="B9" s="29" t="s">
        <v>46</v>
      </c>
      <c r="C9" s="29"/>
      <c r="D9" s="29"/>
      <c r="E9" s="29"/>
      <c r="F9" s="29"/>
      <c r="G9" s="29"/>
      <c r="H9" s="29"/>
      <c r="I9" s="29"/>
    </row>
    <row r="10" spans="1:9">
      <c r="A10" s="29" t="s">
        <v>47</v>
      </c>
      <c r="B10" s="29" t="s">
        <v>48</v>
      </c>
      <c r="C10" s="29"/>
      <c r="D10" s="29"/>
      <c r="E10" s="29"/>
      <c r="F10" s="29"/>
      <c r="G10" s="29"/>
      <c r="H10" s="29"/>
      <c r="I10" s="29"/>
    </row>
    <row r="11" spans="1:9">
      <c r="A11" s="29"/>
      <c r="B11" s="29"/>
      <c r="C11" s="29"/>
      <c r="D11" s="29"/>
      <c r="E11" s="29"/>
      <c r="F11" s="29"/>
      <c r="G11" s="29"/>
      <c r="H11" s="29"/>
      <c r="I11" s="29"/>
    </row>
    <row r="12" spans="1:9">
      <c r="A12" s="55" t="s">
        <v>66</v>
      </c>
      <c r="B12" s="29"/>
      <c r="C12" s="29"/>
      <c r="D12" s="29"/>
      <c r="E12" s="29"/>
      <c r="F12" s="29"/>
      <c r="G12" s="29"/>
      <c r="H12" s="29"/>
      <c r="I12" s="29"/>
    </row>
    <row r="13" spans="1:9">
      <c r="A13" s="55" t="s">
        <v>67</v>
      </c>
      <c r="B13" s="29"/>
      <c r="C13" s="29"/>
      <c r="D13" s="29"/>
      <c r="E13" s="29"/>
      <c r="F13" s="29"/>
      <c r="G13" s="29"/>
      <c r="H13" s="29"/>
      <c r="I13" s="29"/>
    </row>
    <row r="14" spans="1:9">
      <c r="A14" s="29"/>
      <c r="B14" s="29"/>
      <c r="C14" s="29"/>
      <c r="D14" s="29"/>
      <c r="E14" s="29"/>
      <c r="F14" s="29"/>
      <c r="G14" s="29"/>
      <c r="H14" s="29"/>
      <c r="I14" s="29"/>
    </row>
    <row r="15" spans="1:9">
      <c r="A15" s="29"/>
      <c r="B15" s="29"/>
      <c r="C15" s="29"/>
      <c r="D15" s="29"/>
      <c r="E15" s="29"/>
      <c r="F15" s="29"/>
      <c r="G15" s="29"/>
      <c r="H15" s="29"/>
      <c r="I15" s="29"/>
    </row>
    <row r="16" spans="1:9">
      <c r="A16" s="29"/>
      <c r="B16" s="29"/>
      <c r="C16" s="29"/>
      <c r="D16" s="29"/>
      <c r="E16" s="29"/>
      <c r="F16" s="29"/>
      <c r="G16" s="29"/>
      <c r="H16" s="29"/>
      <c r="I16" s="29"/>
    </row>
    <row r="17" spans="1:9">
      <c r="A17" s="29"/>
      <c r="B17" s="29"/>
      <c r="C17" s="29"/>
      <c r="D17" s="29"/>
      <c r="E17" s="29"/>
      <c r="F17" s="29"/>
      <c r="G17" s="29"/>
      <c r="H17" s="29"/>
      <c r="I17" s="29"/>
    </row>
    <row r="18" spans="1:9">
      <c r="A18" s="29"/>
      <c r="B18" s="29"/>
      <c r="C18" s="29"/>
      <c r="D18" s="29"/>
      <c r="E18" s="29"/>
      <c r="F18" s="29"/>
      <c r="G18" s="29"/>
      <c r="H18" s="29"/>
      <c r="I18" s="29"/>
    </row>
    <row r="19" spans="1:9">
      <c r="A19" s="29"/>
      <c r="B19" s="29"/>
      <c r="C19" s="29"/>
      <c r="D19" s="29"/>
      <c r="E19" s="29"/>
      <c r="F19" s="29"/>
      <c r="G19" s="29"/>
      <c r="H19" s="29"/>
      <c r="I19" s="29"/>
    </row>
    <row r="20" spans="1:9">
      <c r="A20" s="29"/>
      <c r="B20" s="29"/>
      <c r="C20" s="29"/>
      <c r="D20" s="29"/>
      <c r="E20" s="29"/>
      <c r="F20" s="29"/>
      <c r="G20" s="29"/>
      <c r="H20" s="29"/>
      <c r="I20" s="29"/>
    </row>
    <row r="21" spans="1:9">
      <c r="A21" s="29"/>
      <c r="B21" s="29"/>
      <c r="C21" s="29"/>
      <c r="D21" s="29"/>
      <c r="E21" s="29"/>
      <c r="F21" s="29"/>
      <c r="G21" s="29"/>
      <c r="H21" s="29"/>
      <c r="I21" s="29"/>
    </row>
    <row r="22" spans="1:9">
      <c r="A22" s="29"/>
      <c r="B22" s="29"/>
      <c r="C22" s="29"/>
      <c r="D22" s="29"/>
      <c r="E22" s="29"/>
      <c r="F22" s="29"/>
      <c r="G22" s="29"/>
      <c r="H22" s="29"/>
      <c r="I22" s="29"/>
    </row>
  </sheetData>
  <sheetProtection password="F209" sheet="1" objects="1" scenarios="1" selectLockedCells="1"/>
  <mergeCells count="2">
    <mergeCell ref="A1:E1"/>
    <mergeCell ref="A2:E2"/>
  </mergeCells>
  <pageMargins left="0.7" right="0.7" top="0.75" bottom="0.75" header="0.3" footer="0.3"/>
  <pageSetup paperSize="9"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Modelo de medida</vt:lpstr>
      <vt:lpstr>Comparar modelos anidados</vt:lpstr>
      <vt:lpstr>Test curtosis</vt:lpstr>
      <vt:lpstr>Invarianza factorial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Eulogio</dc:creator>
  <cp:lastModifiedBy>Eulogio Cordón Pozo</cp:lastModifiedBy>
  <cp:lastPrinted>2010-08-19T17:56:32Z</cp:lastPrinted>
  <dcterms:created xsi:type="dcterms:W3CDTF">2010-08-19T17:27:59Z</dcterms:created>
  <dcterms:modified xsi:type="dcterms:W3CDTF">2014-08-19T17:38:50Z</dcterms:modified>
</cp:coreProperties>
</file>