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760" windowHeight="5760" activeTab="0"/>
  </bookViews>
  <sheets>
    <sheet name="cLogística" sheetId="1" r:id="rId1"/>
  </sheets>
  <definedNames>
    <definedName name="a">'cLogística'!$B$6</definedName>
    <definedName name="b">'cLogística'!$B$5</definedName>
    <definedName name="C_">'cLogística'!$D$6</definedName>
    <definedName name="crecP">'cLogística'!$M$2:$M$65536</definedName>
    <definedName name="e">'cLogística'!$B$8</definedName>
    <definedName name="h">'cLogística'!$B$3</definedName>
    <definedName name="K">'cLogística'!$B$4</definedName>
    <definedName name="t">'cLogística'!$H$2:$H$65536</definedName>
    <definedName name="X">'cLogística'!$I$2:$I$65536</definedName>
    <definedName name="XX">'cLogística'!$L$2:$L$65536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<sst xmlns="http://schemas.openxmlformats.org/spreadsheetml/2006/main" count="14" uniqueCount="14">
  <si>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K</t>
  </si>
  <si>
    <t>h</t>
  </si>
  <si>
    <t>e</t>
  </si>
  <si>
    <t>b</t>
  </si>
  <si>
    <t>a</t>
  </si>
  <si>
    <t>t</t>
  </si>
  <si>
    <t>C</t>
  </si>
  <si>
    <t>punto de inflexión para t=b/a=</t>
  </si>
  <si>
    <t>punto de inflexión para Y=h+K/2=</t>
  </si>
  <si>
    <t>crecimiento en el p.i.=</t>
  </si>
  <si>
    <t>Parámetros del modelo</t>
  </si>
  <si>
    <t>X</t>
  </si>
  <si>
    <t>XX</t>
  </si>
  <si>
    <t>crecX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</si>
</sst>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"/>
    <numFmt numFmtId="174" formatCode="0.00000"/>
    <numFmt numFmtId="175" formatCode="0.000000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0" fontId="0" fillId="34" borderId="0" xfId="0" applyFill="1" applyAlignment="1" quotePrefix="1">
      <alignment horizontal="right"/>
    </xf>
    <xf numFmtId="2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right"/>
    </xf>
    <xf numFmtId="174" fontId="0" fillId="35" borderId="0" xfId="0" applyNumberFormat="1" applyFill="1" applyAlignment="1">
      <alignment/>
    </xf>
    <xf numFmtId="172" fontId="0" fillId="0" borderId="0" xfId="0" applyNumberFormat="1" applyAlignment="1" quotePrefix="1">
      <alignment horizontal="right"/>
    </xf>
    <xf numFmtId="173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34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'X' (millH)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685"/>
          <c:w val="0.9525"/>
          <c:h val="0.79225"/>
        </c:manualLayout>
      </c:layout>
      <c:lineChart>
        <c:grouping val="standard"/>
        <c:varyColors val="0"/>
        <c:ser>
          <c:idx val="1"/>
          <c:order val="0"/>
          <c:tx>
            <c:strRef>
              <c:f>cLogística!$I$1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cLogística!$G$2:$G$202</c:f>
              <c:numCache/>
            </c:numRef>
          </c:cat>
          <c:val>
            <c:numRef>
              <c:f>cLogística!$I$2:$I$202</c:f>
              <c:numCache/>
            </c:numRef>
          </c:val>
          <c:smooth val="0"/>
        </c:ser>
        <c:ser>
          <c:idx val="0"/>
          <c:order val="1"/>
          <c:tx>
            <c:strRef>
              <c:f>cLogística!$J$1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cLogística!$G$2:$G$202</c:f>
              <c:numCache/>
            </c:numRef>
          </c:cat>
          <c:val>
            <c:numRef>
              <c:f>cLogística!$J$2:$J$202</c:f>
              <c:numCache/>
            </c:numRef>
          </c:val>
          <c:smooth val="0"/>
        </c:ser>
        <c:ser>
          <c:idx val="2"/>
          <c:order val="2"/>
          <c:tx>
            <c:strRef>
              <c:f>cLogística!$K$1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cLogística!$G$2:$G$202</c:f>
              <c:numCache/>
            </c:numRef>
          </c:cat>
          <c:val>
            <c:numRef>
              <c:f>cLogística!$K$2:$K$202</c:f>
              <c:numCache/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tickLblSkip val="11"/>
        <c:tickMarkSkip val="10"/>
        <c:noMultiLvlLbl val="0"/>
      </c:catAx>
      <c:valAx>
        <c:axId val="11431496"/>
        <c:scaling>
          <c:orientation val="minMax"/>
          <c:max val="45"/>
          <c:min val="2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crecX = millH/año en función de la población</a:t>
            </a:r>
          </a:p>
        </c:rich>
      </c:tx>
      <c:layout>
        <c:manualLayout>
          <c:xMode val="factor"/>
          <c:yMode val="factor"/>
          <c:x val="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0525"/>
          <c:w val="0.925"/>
          <c:h val="0.745"/>
        </c:manualLayout>
      </c:layout>
      <c:lineChart>
        <c:grouping val="standard"/>
        <c:varyColors val="0"/>
        <c:ser>
          <c:idx val="1"/>
          <c:order val="0"/>
          <c:tx>
            <c:strRef>
              <c:f>cLogística!$M$1</c:f>
              <c:strCache>
                <c:ptCount val="1"/>
                <c:pt idx="0">
                  <c:v>crecX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cLogística!$L$2:$L$202</c:f>
              <c:numCache/>
            </c:numRef>
          </c:cat>
          <c:val>
            <c:numRef>
              <c:f>cLogística!$M$2:$M$202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tickLblSkip val="15"/>
        <c:noMultiLvlLbl val="0"/>
      </c:catAx>
      <c:valAx>
        <c:axId val="5353595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0.2275</cdr:y>
    </cdr:from>
    <cdr:to>
      <cdr:x>0.373</cdr:x>
      <cdr:y>0.3535</cdr:y>
    </cdr:to>
    <cdr:sp>
      <cdr:nvSpPr>
        <cdr:cNvPr id="1" name="Line 1"/>
        <cdr:cNvSpPr>
          <a:spLocks/>
        </cdr:cNvSpPr>
      </cdr:nvSpPr>
      <cdr:spPr>
        <a:xfrm flipH="1">
          <a:off x="1714500" y="742950"/>
          <a:ext cx="314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0.3315</cdr:y>
    </cdr:from>
    <cdr:to>
      <cdr:x>0.33725</cdr:x>
      <cdr:y>0.39275</cdr:y>
    </cdr:to>
    <cdr:sp>
      <cdr:nvSpPr>
        <cdr:cNvPr id="2" name="Rectangle 2"/>
        <cdr:cNvSpPr>
          <a:spLocks/>
        </cdr:cNvSpPr>
      </cdr:nvSpPr>
      <cdr:spPr>
        <a:xfrm>
          <a:off x="1533525" y="108585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K+h</a:t>
          </a:r>
        </a:p>
      </cdr:txBody>
    </cdr:sp>
  </cdr:relSizeAnchor>
  <cdr:relSizeAnchor xmlns:cdr="http://schemas.openxmlformats.org/drawingml/2006/chartDrawing">
    <cdr:from>
      <cdr:x>0.81675</cdr:x>
      <cdr:y>0.4925</cdr:y>
    </cdr:from>
    <cdr:to>
      <cdr:x>0.84275</cdr:x>
      <cdr:y>0.55325</cdr:y>
    </cdr:to>
    <cdr:sp>
      <cdr:nvSpPr>
        <cdr:cNvPr id="3" name="Rectangle 3"/>
        <cdr:cNvSpPr>
          <a:spLocks/>
        </cdr:cNvSpPr>
      </cdr:nvSpPr>
      <cdr:spPr>
        <a:xfrm>
          <a:off x="4448175" y="1619250"/>
          <a:ext cx="1428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cdr:txBody>
    </cdr:sp>
  </cdr:relSizeAnchor>
  <cdr:relSizeAnchor xmlns:cdr="http://schemas.openxmlformats.org/drawingml/2006/chartDrawing">
    <cdr:from>
      <cdr:x>0.80025</cdr:x>
      <cdr:y>0.55325</cdr:y>
    </cdr:from>
    <cdr:to>
      <cdr:x>0.81675</cdr:x>
      <cdr:y>0.649</cdr:y>
    </cdr:to>
    <cdr:sp>
      <cdr:nvSpPr>
        <cdr:cNvPr id="4" name="Line 4"/>
        <cdr:cNvSpPr>
          <a:spLocks/>
        </cdr:cNvSpPr>
      </cdr:nvSpPr>
      <cdr:spPr>
        <a:xfrm flipH="1">
          <a:off x="4352925" y="1819275"/>
          <a:ext cx="85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0.46675</cdr:y>
    </cdr:from>
    <cdr:to>
      <cdr:x>0.68325</cdr:x>
      <cdr:y>0.5275</cdr:y>
    </cdr:to>
    <cdr:sp>
      <cdr:nvSpPr>
        <cdr:cNvPr id="5" name="Rectangle 5"/>
        <cdr:cNvSpPr>
          <a:spLocks/>
        </cdr:cNvSpPr>
      </cdr:nvSpPr>
      <cdr:spPr>
        <a:xfrm>
          <a:off x="3419475" y="15335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p.i.</a:t>
          </a:r>
        </a:p>
      </cdr:txBody>
    </cdr:sp>
  </cdr:relSizeAnchor>
  <cdr:relSizeAnchor xmlns:cdr="http://schemas.openxmlformats.org/drawingml/2006/chartDrawing">
    <cdr:from>
      <cdr:x>0.536</cdr:x>
      <cdr:y>0.44925</cdr:y>
    </cdr:from>
    <cdr:to>
      <cdr:x>0.61175</cdr:x>
      <cdr:y>0.4925</cdr:y>
    </cdr:to>
    <cdr:sp>
      <cdr:nvSpPr>
        <cdr:cNvPr id="6" name="Line 6"/>
        <cdr:cNvSpPr>
          <a:spLocks/>
        </cdr:cNvSpPr>
      </cdr:nvSpPr>
      <cdr:spPr>
        <a:xfrm flipH="1" flipV="1">
          <a:off x="2914650" y="1476375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0.513</cdr:y>
    </cdr:from>
    <cdr:to>
      <cdr:x>0.76975</cdr:x>
      <cdr:y>0.5725</cdr:y>
    </cdr:to>
    <cdr:sp>
      <cdr:nvSpPr>
        <cdr:cNvPr id="1" name="Rectangle 1"/>
        <cdr:cNvSpPr>
          <a:spLocks/>
        </cdr:cNvSpPr>
      </cdr:nvSpPr>
      <cdr:spPr>
        <a:xfrm>
          <a:off x="1485900" y="1390650"/>
          <a:ext cx="13335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c.p.i.  = 373930 h/año</a:t>
          </a:r>
        </a:p>
      </cdr:txBody>
    </cdr:sp>
  </cdr:relSizeAnchor>
  <cdr:relSizeAnchor xmlns:cdr="http://schemas.openxmlformats.org/drawingml/2006/chartDrawing">
    <cdr:from>
      <cdr:x>0.57625</cdr:x>
      <cdr:y>0.2965</cdr:y>
    </cdr:from>
    <cdr:to>
      <cdr:x>0.597</cdr:x>
      <cdr:y>0.4915</cdr:y>
    </cdr:to>
    <cdr:sp>
      <cdr:nvSpPr>
        <cdr:cNvPr id="2" name="Line 2"/>
        <cdr:cNvSpPr>
          <a:spLocks/>
        </cdr:cNvSpPr>
      </cdr:nvSpPr>
      <cdr:spPr>
        <a:xfrm flipV="1">
          <a:off x="2105025" y="800100"/>
          <a:ext cx="762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85725</xdr:rowOff>
    </xdr:from>
    <xdr:to>
      <xdr:col>7</xdr:col>
      <xdr:colOff>361950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66675" y="1704975"/>
        <a:ext cx="54483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2</xdr:row>
      <xdr:rowOff>152400</xdr:rowOff>
    </xdr:from>
    <xdr:to>
      <xdr:col>15</xdr:col>
      <xdr:colOff>295275</xdr:colOff>
      <xdr:row>19</xdr:row>
      <xdr:rowOff>114300</xdr:rowOff>
    </xdr:to>
    <xdr:graphicFrame>
      <xdr:nvGraphicFramePr>
        <xdr:cNvPr id="2" name="Chart 2"/>
        <xdr:cNvGraphicFramePr/>
      </xdr:nvGraphicFramePr>
      <xdr:xfrm>
        <a:off x="5486400" y="476250"/>
        <a:ext cx="3667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zoomScale="75" zoomScaleNormal="75" zoomScalePageLayoutView="0" workbookViewId="0" topLeftCell="A1">
      <selection activeCell="S15" sqref="S15"/>
    </sheetView>
  </sheetViews>
  <sheetFormatPr defaultColWidth="11.421875" defaultRowHeight="12.75"/>
  <cols>
    <col min="2" max="2" width="12.28125" style="0" customWidth="1"/>
    <col min="3" max="3" width="26.7109375" style="0" customWidth="1"/>
    <col min="4" max="4" width="9.140625" style="0" customWidth="1"/>
    <col min="5" max="5" width="9.28125" style="0" customWidth="1"/>
    <col min="6" max="6" width="1.57421875" style="0" customWidth="1"/>
    <col min="7" max="7" width="6.8515625" style="6" customWidth="1"/>
    <col min="8" max="8" width="6.28125" style="1" customWidth="1"/>
    <col min="9" max="9" width="6.7109375" style="2" customWidth="1"/>
    <col min="10" max="10" width="2.8515625" style="0" customWidth="1"/>
    <col min="11" max="11" width="3.28125" style="0" customWidth="1"/>
    <col min="12" max="12" width="6.421875" style="1" customWidth="1"/>
    <col min="13" max="13" width="7.140625" style="2" customWidth="1"/>
  </cols>
  <sheetData>
    <row r="1" spans="8:13" ht="12.75">
      <c r="H1" s="3" t="s">
        <v>5</v>
      </c>
      <c r="I1" s="4" t="s">
        <v>11</v>
      </c>
      <c r="L1" s="3" t="s">
        <v>12</v>
      </c>
      <c r="M1" s="11" t="s">
        <v>13</v>
      </c>
    </row>
    <row r="2" spans="1:13" ht="12.75">
      <c r="A2" s="16" t="s">
        <v>10</v>
      </c>
      <c r="B2" s="17"/>
      <c r="C2" s="7" t="s">
        <v>7</v>
      </c>
      <c r="D2" s="12">
        <f>E2+1960</f>
        <v>1973.0510954784663</v>
      </c>
      <c r="E2" s="8">
        <f>b/a</f>
        <v>13.05109547846633</v>
      </c>
      <c r="F2" s="1"/>
      <c r="G2" s="6">
        <v>1932.79999999999</v>
      </c>
      <c r="H2" s="1">
        <f>G2-1960</f>
        <v>-27.20000000001005</v>
      </c>
      <c r="I2" s="2">
        <f>h+K/(1+e^(b-a*t))</f>
        <v>25.87392428612915</v>
      </c>
      <c r="J2">
        <f>h</f>
        <v>24.92</v>
      </c>
      <c r="K2">
        <f>h+K</f>
        <v>45</v>
      </c>
      <c r="L2" s="1">
        <v>25</v>
      </c>
      <c r="M2" s="2">
        <f aca="true" t="shared" si="0" ref="M2:M65">C_*(XX-h)*(K-(XX-h))</f>
        <v>0.005935298804780749</v>
      </c>
    </row>
    <row r="3" spans="1:13" ht="12.75">
      <c r="A3" s="5" t="s">
        <v>1</v>
      </c>
      <c r="B3" s="15">
        <v>24.92</v>
      </c>
      <c r="C3" s="7" t="s">
        <v>8</v>
      </c>
      <c r="D3" s="13">
        <f>h+K/(1+e^(b-a*E2))</f>
        <v>34.96</v>
      </c>
      <c r="G3" s="6">
        <v>1933.19999999999</v>
      </c>
      <c r="H3" s="1">
        <f>G3-1960</f>
        <v>-26.80000000000996</v>
      </c>
      <c r="I3" s="2">
        <f aca="true" t="shared" si="1" ref="I3:I66">h+K/(1+e^(b-a*t))</f>
        <v>25.90136433345182</v>
      </c>
      <c r="J3">
        <f aca="true" t="shared" si="2" ref="J3:J66">h</f>
        <v>24.92</v>
      </c>
      <c r="K3">
        <f aca="true" t="shared" si="3" ref="K3:K66">h+K</f>
        <v>45</v>
      </c>
      <c r="L3" s="1">
        <v>25.1</v>
      </c>
      <c r="M3" s="2">
        <f t="shared" si="0"/>
        <v>0.013287650199203166</v>
      </c>
    </row>
    <row r="4" spans="1:13" ht="12.75">
      <c r="A4" s="5" t="s">
        <v>0</v>
      </c>
      <c r="B4" s="15">
        <v>20.08</v>
      </c>
      <c r="C4" s="7" t="s">
        <v>9</v>
      </c>
      <c r="D4" s="14">
        <f>C_*(D3-h)*(K-(D3-h))</f>
        <v>0.37392975999999994</v>
      </c>
      <c r="G4" s="6">
        <v>1933.59999999999</v>
      </c>
      <c r="H4" s="1">
        <f>G4-1960</f>
        <v>-26.400000000010095</v>
      </c>
      <c r="I4" s="2">
        <f t="shared" si="1"/>
        <v>25.92955204190217</v>
      </c>
      <c r="J4">
        <f t="shared" si="2"/>
        <v>24.92</v>
      </c>
      <c r="K4">
        <f t="shared" si="3"/>
        <v>45</v>
      </c>
      <c r="L4" s="1">
        <v>25.2</v>
      </c>
      <c r="M4" s="2">
        <f t="shared" si="0"/>
        <v>0.020565810358565563</v>
      </c>
    </row>
    <row r="5" spans="1:13" ht="12.75">
      <c r="A5" s="5" t="s">
        <v>3</v>
      </c>
      <c r="B5" s="15">
        <v>0.97215</v>
      </c>
      <c r="G5" s="6">
        <v>1933.99999999999</v>
      </c>
      <c r="H5" s="1">
        <f aca="true" t="shared" si="4" ref="H5:H68">G5-1960</f>
        <v>-26.000000000010004</v>
      </c>
      <c r="I5" s="2">
        <f t="shared" si="1"/>
        <v>25.95850536072251</v>
      </c>
      <c r="J5">
        <f t="shared" si="2"/>
        <v>24.92</v>
      </c>
      <c r="K5">
        <f t="shared" si="3"/>
        <v>45</v>
      </c>
      <c r="L5" s="1">
        <v>25.3</v>
      </c>
      <c r="M5" s="2">
        <f t="shared" si="0"/>
        <v>0.027769779282868452</v>
      </c>
    </row>
    <row r="6" spans="1:13" ht="12.75">
      <c r="A6" s="5" t="s">
        <v>4</v>
      </c>
      <c r="B6" s="15">
        <v>0.074488</v>
      </c>
      <c r="C6" s="9" t="s">
        <v>6</v>
      </c>
      <c r="D6" s="10">
        <f>a/K</f>
        <v>0.003709561752988048</v>
      </c>
      <c r="G6" s="6">
        <v>1934.39999999999</v>
      </c>
      <c r="H6" s="1">
        <f t="shared" si="4"/>
        <v>-25.600000000009913</v>
      </c>
      <c r="I6" s="2">
        <f t="shared" si="1"/>
        <v>25.98824252927158</v>
      </c>
      <c r="J6">
        <f t="shared" si="2"/>
        <v>24.92</v>
      </c>
      <c r="K6">
        <f t="shared" si="3"/>
        <v>45</v>
      </c>
      <c r="L6" s="1">
        <v>25.4</v>
      </c>
      <c r="M6" s="2">
        <f t="shared" si="0"/>
        <v>0.03489955697211133</v>
      </c>
    </row>
    <row r="7" spans="1:13" ht="12.75">
      <c r="A7" s="5"/>
      <c r="B7" s="5"/>
      <c r="G7" s="6">
        <v>1934.79999999999</v>
      </c>
      <c r="H7" s="1">
        <f t="shared" si="4"/>
        <v>-25.20000000001005</v>
      </c>
      <c r="I7" s="2">
        <f t="shared" si="1"/>
        <v>26.018782073121123</v>
      </c>
      <c r="J7">
        <f t="shared" si="2"/>
        <v>24.92</v>
      </c>
      <c r="K7">
        <f t="shared" si="3"/>
        <v>45</v>
      </c>
      <c r="L7" s="1">
        <v>25.5</v>
      </c>
      <c r="M7" s="2">
        <f t="shared" si="0"/>
        <v>0.041955143426294694</v>
      </c>
    </row>
    <row r="8" spans="1:13" ht="12.75">
      <c r="A8" s="5" t="s">
        <v>2</v>
      </c>
      <c r="B8" s="5">
        <v>2.7182818284</v>
      </c>
      <c r="G8" s="6">
        <v>1935.19999999999</v>
      </c>
      <c r="H8" s="1">
        <f t="shared" si="4"/>
        <v>-24.80000000000996</v>
      </c>
      <c r="I8" s="2">
        <f t="shared" si="1"/>
        <v>26.050142799487055</v>
      </c>
      <c r="J8">
        <f t="shared" si="2"/>
        <v>24.92</v>
      </c>
      <c r="K8">
        <f t="shared" si="3"/>
        <v>45</v>
      </c>
      <c r="L8" s="1">
        <v>25.6</v>
      </c>
      <c r="M8" s="2">
        <f t="shared" si="0"/>
        <v>0.048936538645418304</v>
      </c>
    </row>
    <row r="9" spans="7:13" ht="12.75">
      <c r="G9" s="6">
        <v>1935.59999999999</v>
      </c>
      <c r="H9" s="1">
        <f t="shared" si="4"/>
        <v>-24.400000000010095</v>
      </c>
      <c r="I9" s="2">
        <f t="shared" si="1"/>
        <v>26.08234379195915</v>
      </c>
      <c r="J9">
        <f t="shared" si="2"/>
        <v>24.92</v>
      </c>
      <c r="K9">
        <f t="shared" si="3"/>
        <v>45</v>
      </c>
      <c r="L9" s="1">
        <v>25.7</v>
      </c>
      <c r="M9" s="2">
        <f t="shared" si="0"/>
        <v>0.0558437426294819</v>
      </c>
    </row>
    <row r="10" spans="7:13" ht="12.75">
      <c r="G10" s="6">
        <v>1935.99999999999</v>
      </c>
      <c r="H10" s="1">
        <f t="shared" si="4"/>
        <v>-24.000000000010004</v>
      </c>
      <c r="I10" s="2">
        <f t="shared" si="1"/>
        <v>26.1154044044928</v>
      </c>
      <c r="J10">
        <f t="shared" si="2"/>
        <v>24.92</v>
      </c>
      <c r="K10">
        <f t="shared" si="3"/>
        <v>45</v>
      </c>
      <c r="L10" s="1">
        <v>25.8</v>
      </c>
      <c r="M10" s="2">
        <f t="shared" si="0"/>
        <v>0.06267675537848598</v>
      </c>
    </row>
    <row r="11" spans="7:13" ht="12.75">
      <c r="G11" s="6">
        <v>1936.39999999999</v>
      </c>
      <c r="H11" s="1">
        <f t="shared" si="4"/>
        <v>-23.600000000009913</v>
      </c>
      <c r="I11" s="2">
        <f t="shared" si="1"/>
        <v>26.1493442546247</v>
      </c>
      <c r="J11">
        <f t="shared" si="2"/>
        <v>24.92</v>
      </c>
      <c r="K11">
        <f t="shared" si="3"/>
        <v>45</v>
      </c>
      <c r="L11" s="1">
        <v>25.9</v>
      </c>
      <c r="M11" s="2">
        <f t="shared" si="0"/>
        <v>0.06943557689243007</v>
      </c>
    </row>
    <row r="12" spans="7:13" ht="12.75">
      <c r="G12" s="6">
        <v>1936.79999999999</v>
      </c>
      <c r="H12" s="1">
        <f t="shared" si="4"/>
        <v>-23.20000000001005</v>
      </c>
      <c r="I12" s="2">
        <f t="shared" si="1"/>
        <v>26.18418321587468</v>
      </c>
      <c r="J12">
        <f t="shared" si="2"/>
        <v>24.92</v>
      </c>
      <c r="K12">
        <f t="shared" si="3"/>
        <v>45</v>
      </c>
      <c r="L12" s="1">
        <v>26</v>
      </c>
      <c r="M12" s="2">
        <f t="shared" si="0"/>
        <v>0.07612020717131462</v>
      </c>
    </row>
    <row r="13" spans="7:13" ht="12.75">
      <c r="G13" s="6">
        <v>1937.19999999999</v>
      </c>
      <c r="H13" s="1">
        <f t="shared" si="4"/>
        <v>-22.80000000000996</v>
      </c>
      <c r="I13" s="2">
        <f t="shared" si="1"/>
        <v>26.21994140929454</v>
      </c>
      <c r="J13">
        <f t="shared" si="2"/>
        <v>24.92</v>
      </c>
      <c r="K13">
        <f t="shared" si="3"/>
        <v>45</v>
      </c>
      <c r="L13" s="1">
        <v>26.1</v>
      </c>
      <c r="M13" s="2">
        <f t="shared" si="0"/>
        <v>0.08273064621513943</v>
      </c>
    </row>
    <row r="14" spans="7:13" ht="12.75">
      <c r="G14" s="6">
        <v>1937.59999999999</v>
      </c>
      <c r="H14" s="1">
        <f t="shared" si="4"/>
        <v>-22.400000000010095</v>
      </c>
      <c r="I14" s="2">
        <f t="shared" si="1"/>
        <v>26.256639194124304</v>
      </c>
      <c r="J14">
        <f t="shared" si="2"/>
        <v>24.92</v>
      </c>
      <c r="K14">
        <f t="shared" si="3"/>
        <v>45</v>
      </c>
      <c r="L14" s="1">
        <v>26.2</v>
      </c>
      <c r="M14" s="2">
        <f t="shared" si="0"/>
        <v>0.08926689402390423</v>
      </c>
    </row>
    <row r="15" spans="7:13" ht="12.75">
      <c r="G15" s="6">
        <v>1937.99999999999</v>
      </c>
      <c r="H15" s="1">
        <f t="shared" si="4"/>
        <v>-22.000000000010004</v>
      </c>
      <c r="I15" s="2">
        <f t="shared" si="1"/>
        <v>26.294297157516542</v>
      </c>
      <c r="J15">
        <f t="shared" si="2"/>
        <v>24.92</v>
      </c>
      <c r="K15">
        <f t="shared" si="3"/>
        <v>45</v>
      </c>
      <c r="L15" s="1">
        <v>26.3</v>
      </c>
      <c r="M15" s="2">
        <f t="shared" si="0"/>
        <v>0.0957289505976095</v>
      </c>
    </row>
    <row r="16" spans="7:13" ht="12.75">
      <c r="G16" s="6">
        <v>1938.4</v>
      </c>
      <c r="H16" s="1">
        <f t="shared" si="4"/>
        <v>-21.59999999999991</v>
      </c>
      <c r="I16" s="2">
        <f t="shared" si="1"/>
        <v>26.332936103288993</v>
      </c>
      <c r="J16">
        <f t="shared" si="2"/>
        <v>24.92</v>
      </c>
      <c r="K16">
        <f t="shared" si="3"/>
        <v>45</v>
      </c>
      <c r="L16" s="1">
        <v>26.4</v>
      </c>
      <c r="M16" s="2">
        <f t="shared" si="0"/>
        <v>0.10211681593625477</v>
      </c>
    </row>
    <row r="17" spans="7:13" ht="12.75">
      <c r="G17" s="6">
        <v>1938.8</v>
      </c>
      <c r="H17" s="1">
        <f t="shared" si="4"/>
        <v>-21.200000000000045</v>
      </c>
      <c r="I17" s="2">
        <f t="shared" si="1"/>
        <v>26.372577039659912</v>
      </c>
      <c r="J17">
        <f t="shared" si="2"/>
        <v>24.92</v>
      </c>
      <c r="K17">
        <f t="shared" si="3"/>
        <v>45</v>
      </c>
      <c r="L17" s="1">
        <v>26.5</v>
      </c>
      <c r="M17" s="2">
        <f t="shared" si="0"/>
        <v>0.10843049003984052</v>
      </c>
    </row>
    <row r="18" spans="7:13" ht="12.75">
      <c r="G18" s="6">
        <v>1939.2</v>
      </c>
      <c r="H18" s="1">
        <f t="shared" si="4"/>
        <v>-20.799999999999955</v>
      </c>
      <c r="I18" s="2">
        <f t="shared" si="1"/>
        <v>26.413241165940086</v>
      </c>
      <c r="J18">
        <f t="shared" si="2"/>
        <v>24.92</v>
      </c>
      <c r="K18">
        <f t="shared" si="3"/>
        <v>45</v>
      </c>
      <c r="L18" s="1">
        <v>26.6</v>
      </c>
      <c r="M18" s="2">
        <f t="shared" si="0"/>
        <v>0.1146699729083665</v>
      </c>
    </row>
    <row r="19" spans="7:13" ht="12.75">
      <c r="G19" s="6">
        <v>1939.6</v>
      </c>
      <c r="H19" s="1">
        <f t="shared" si="4"/>
        <v>-20.40000000000009</v>
      </c>
      <c r="I19" s="2">
        <f t="shared" si="1"/>
        <v>26.45494985812192</v>
      </c>
      <c r="J19">
        <f t="shared" si="2"/>
        <v>24.92</v>
      </c>
      <c r="K19">
        <f t="shared" si="3"/>
        <v>45</v>
      </c>
      <c r="L19" s="1">
        <v>26.7</v>
      </c>
      <c r="M19" s="2">
        <f t="shared" si="0"/>
        <v>0.12083526454183251</v>
      </c>
    </row>
    <row r="20" spans="7:13" ht="12.75">
      <c r="G20" s="6">
        <v>1940</v>
      </c>
      <c r="H20" s="1">
        <f t="shared" si="4"/>
        <v>-20</v>
      </c>
      <c r="I20" s="2">
        <f t="shared" si="1"/>
        <v>26.497724653340615</v>
      </c>
      <c r="J20">
        <f t="shared" si="2"/>
        <v>24.92</v>
      </c>
      <c r="K20">
        <f t="shared" si="3"/>
        <v>45</v>
      </c>
      <c r="L20" s="1">
        <v>26.8</v>
      </c>
      <c r="M20" s="2">
        <f t="shared" si="0"/>
        <v>0.12692636494023898</v>
      </c>
    </row>
    <row r="21" spans="7:13" ht="12.75">
      <c r="G21" s="6">
        <v>1940.4</v>
      </c>
      <c r="H21" s="1">
        <f t="shared" si="4"/>
        <v>-19.59999999999991</v>
      </c>
      <c r="I21" s="2">
        <f t="shared" si="1"/>
        <v>26.5415872331617</v>
      </c>
      <c r="J21">
        <f t="shared" si="2"/>
        <v>24.92</v>
      </c>
      <c r="K21">
        <f t="shared" si="3"/>
        <v>45</v>
      </c>
      <c r="L21" s="1">
        <v>26.9</v>
      </c>
      <c r="M21" s="2">
        <f t="shared" si="0"/>
        <v>0.13294327410358547</v>
      </c>
    </row>
    <row r="22" spans="7:13" ht="12.75">
      <c r="G22" s="6">
        <v>1940.8</v>
      </c>
      <c r="H22" s="1">
        <f t="shared" si="4"/>
        <v>-19.200000000000045</v>
      </c>
      <c r="I22" s="2">
        <f t="shared" si="1"/>
        <v>26.586559405657816</v>
      </c>
      <c r="J22">
        <f t="shared" si="2"/>
        <v>24.92</v>
      </c>
      <c r="K22">
        <f t="shared" si="3"/>
        <v>45</v>
      </c>
      <c r="L22" s="1">
        <v>27</v>
      </c>
      <c r="M22" s="2">
        <f t="shared" si="0"/>
        <v>0.1388859920318724</v>
      </c>
    </row>
    <row r="23" spans="7:13" ht="12.75">
      <c r="G23" s="6">
        <v>1941.2</v>
      </c>
      <c r="H23" s="1">
        <f t="shared" si="4"/>
        <v>-18.799999999999955</v>
      </c>
      <c r="I23" s="2">
        <f t="shared" si="1"/>
        <v>26.632663086236732</v>
      </c>
      <c r="J23">
        <f t="shared" si="2"/>
        <v>24.92</v>
      </c>
      <c r="K23">
        <f t="shared" si="3"/>
        <v>45</v>
      </c>
      <c r="L23" s="1">
        <v>27.1</v>
      </c>
      <c r="M23" s="2">
        <f t="shared" si="0"/>
        <v>0.1447545187250996</v>
      </c>
    </row>
    <row r="24" spans="7:13" ht="12.75">
      <c r="G24" s="6">
        <v>1941.6</v>
      </c>
      <c r="H24" s="1">
        <f t="shared" si="4"/>
        <v>-18.40000000000009</v>
      </c>
      <c r="I24" s="2">
        <f t="shared" si="1"/>
        <v>26.679920277183875</v>
      </c>
      <c r="J24">
        <f t="shared" si="2"/>
        <v>24.92</v>
      </c>
      <c r="K24">
        <f t="shared" si="3"/>
        <v>45</v>
      </c>
      <c r="L24" s="1">
        <v>27.2</v>
      </c>
      <c r="M24" s="2">
        <f t="shared" si="0"/>
        <v>0.1505488541832668</v>
      </c>
    </row>
    <row r="25" spans="7:13" ht="12.75">
      <c r="G25" s="6">
        <v>1942</v>
      </c>
      <c r="H25" s="1">
        <f t="shared" si="4"/>
        <v>-18</v>
      </c>
      <c r="I25" s="2">
        <f t="shared" si="1"/>
        <v>26.728353045884745</v>
      </c>
      <c r="J25">
        <f t="shared" si="2"/>
        <v>24.92</v>
      </c>
      <c r="K25">
        <f t="shared" si="3"/>
        <v>45</v>
      </c>
      <c r="L25" s="1">
        <v>27.3</v>
      </c>
      <c r="M25" s="2">
        <f t="shared" si="0"/>
        <v>0.15626899840637445</v>
      </c>
    </row>
    <row r="26" spans="7:13" ht="12.75">
      <c r="G26" s="6">
        <v>1942.4</v>
      </c>
      <c r="H26" s="1">
        <f t="shared" si="4"/>
        <v>-17.59999999999991</v>
      </c>
      <c r="I26" s="2">
        <f t="shared" si="1"/>
        <v>26.777983501693107</v>
      </c>
      <c r="J26">
        <f t="shared" si="2"/>
        <v>24.92</v>
      </c>
      <c r="K26">
        <f t="shared" si="3"/>
        <v>45</v>
      </c>
      <c r="L26" s="1">
        <v>27.4</v>
      </c>
      <c r="M26" s="2">
        <f t="shared" si="0"/>
        <v>0.16191495139442214</v>
      </c>
    </row>
    <row r="27" spans="7:13" ht="12.75">
      <c r="G27" s="6">
        <v>1942.8</v>
      </c>
      <c r="H27" s="1">
        <f t="shared" si="4"/>
        <v>-17.200000000000045</v>
      </c>
      <c r="I27" s="2">
        <f t="shared" si="1"/>
        <v>26.828833771414054</v>
      </c>
      <c r="J27">
        <f t="shared" si="2"/>
        <v>24.92</v>
      </c>
      <c r="K27">
        <f t="shared" si="3"/>
        <v>45</v>
      </c>
      <c r="L27" s="1">
        <v>27.5</v>
      </c>
      <c r="M27" s="2">
        <f t="shared" si="0"/>
        <v>0.16748671314741023</v>
      </c>
    </row>
    <row r="28" spans="7:13" ht="12.75">
      <c r="G28" s="6">
        <v>1943.2</v>
      </c>
      <c r="H28" s="1">
        <f t="shared" si="4"/>
        <v>-16.799999999999955</v>
      </c>
      <c r="I28" s="2">
        <f t="shared" si="1"/>
        <v>26.880925973372545</v>
      </c>
      <c r="J28">
        <f t="shared" si="2"/>
        <v>24.92</v>
      </c>
      <c r="K28">
        <f t="shared" si="3"/>
        <v>45</v>
      </c>
      <c r="L28" s="1">
        <v>27.6</v>
      </c>
      <c r="M28" s="2">
        <f t="shared" si="0"/>
        <v>0.1729842836653386</v>
      </c>
    </row>
    <row r="29" spans="7:17" ht="12.75">
      <c r="G29" s="6">
        <v>1943.6</v>
      </c>
      <c r="H29" s="1">
        <f t="shared" si="4"/>
        <v>-16.40000000000009</v>
      </c>
      <c r="I29" s="2">
        <f t="shared" si="1"/>
        <v>26.934282190040488</v>
      </c>
      <c r="J29">
        <f t="shared" si="2"/>
        <v>24.92</v>
      </c>
      <c r="K29">
        <f t="shared" si="3"/>
        <v>45</v>
      </c>
      <c r="L29" s="1">
        <v>27.7</v>
      </c>
      <c r="M29" s="2">
        <f t="shared" si="0"/>
        <v>0.17840766294820704</v>
      </c>
      <c r="Q29">
        <f>LN(4)</f>
        <v>1.3862943611198906</v>
      </c>
    </row>
    <row r="30" spans="7:13" ht="12.75">
      <c r="G30" s="6">
        <v>1944</v>
      </c>
      <c r="H30" s="1">
        <f t="shared" si="4"/>
        <v>-16</v>
      </c>
      <c r="I30" s="2">
        <f t="shared" si="1"/>
        <v>26.98892443919948</v>
      </c>
      <c r="J30">
        <f t="shared" si="2"/>
        <v>24.92</v>
      </c>
      <c r="K30">
        <f t="shared" si="3"/>
        <v>45</v>
      </c>
      <c r="L30" s="1">
        <v>27.8</v>
      </c>
      <c r="M30" s="2">
        <f t="shared" si="0"/>
        <v>0.18375685099601588</v>
      </c>
    </row>
    <row r="31" spans="7:13" ht="12.75">
      <c r="G31" s="6">
        <v>1944.4</v>
      </c>
      <c r="H31" s="1">
        <f t="shared" si="4"/>
        <v>-15.599999999999909</v>
      </c>
      <c r="I31" s="2">
        <f t="shared" si="1"/>
        <v>27.044874643617977</v>
      </c>
      <c r="J31">
        <f t="shared" si="2"/>
        <v>24.92</v>
      </c>
      <c r="K31">
        <f t="shared" si="3"/>
        <v>45</v>
      </c>
      <c r="L31" s="1">
        <v>27.9</v>
      </c>
      <c r="M31" s="2">
        <f t="shared" si="0"/>
        <v>0.18903184780876475</v>
      </c>
    </row>
    <row r="32" spans="7:13" ht="12.75">
      <c r="G32" s="6">
        <v>1944.8</v>
      </c>
      <c r="H32" s="1">
        <f t="shared" si="4"/>
        <v>-15.200000000000045</v>
      </c>
      <c r="I32" s="2">
        <f t="shared" si="1"/>
        <v>27.102154599226875</v>
      </c>
      <c r="J32">
        <f t="shared" si="2"/>
        <v>24.92</v>
      </c>
      <c r="K32">
        <f t="shared" si="3"/>
        <v>45</v>
      </c>
      <c r="L32" s="1">
        <v>28</v>
      </c>
      <c r="M32" s="2">
        <f t="shared" si="0"/>
        <v>0.1942326533864541</v>
      </c>
    </row>
    <row r="33" spans="7:13" ht="12.75">
      <c r="G33" s="6">
        <v>1945.2</v>
      </c>
      <c r="H33" s="1">
        <f t="shared" si="4"/>
        <v>-14.799999999999955</v>
      </c>
      <c r="I33" s="2">
        <f t="shared" si="1"/>
        <v>27.160785941780663</v>
      </c>
      <c r="J33">
        <f t="shared" si="2"/>
        <v>24.92</v>
      </c>
      <c r="K33">
        <f t="shared" si="3"/>
        <v>45</v>
      </c>
      <c r="L33" s="1">
        <v>28.1</v>
      </c>
      <c r="M33" s="2">
        <f t="shared" si="0"/>
        <v>0.19935926772908363</v>
      </c>
    </row>
    <row r="34" spans="7:13" ht="12.75">
      <c r="G34" s="6">
        <v>1945.6</v>
      </c>
      <c r="H34" s="1">
        <f t="shared" si="4"/>
        <v>-14.400000000000091</v>
      </c>
      <c r="I34" s="2">
        <f t="shared" si="1"/>
        <v>27.2207901119955</v>
      </c>
      <c r="J34">
        <f t="shared" si="2"/>
        <v>24.92</v>
      </c>
      <c r="K34">
        <f t="shared" si="3"/>
        <v>45</v>
      </c>
      <c r="L34" s="1">
        <v>28.2</v>
      </c>
      <c r="M34" s="2">
        <f t="shared" si="0"/>
        <v>0.20441169083665323</v>
      </c>
    </row>
    <row r="35" spans="7:13" ht="12.75">
      <c r="G35" s="6">
        <v>1946</v>
      </c>
      <c r="H35" s="1">
        <f t="shared" si="4"/>
        <v>-14</v>
      </c>
      <c r="I35" s="2">
        <f t="shared" si="1"/>
        <v>27.282188319161747</v>
      </c>
      <c r="J35">
        <f t="shared" si="2"/>
        <v>24.92</v>
      </c>
      <c r="K35">
        <f t="shared" si="3"/>
        <v>45</v>
      </c>
      <c r="L35" s="1">
        <v>28.3000000000001</v>
      </c>
      <c r="M35" s="2">
        <f t="shared" si="0"/>
        <v>0.2093899227091682</v>
      </c>
    </row>
    <row r="36" spans="7:13" ht="12.75">
      <c r="G36" s="6">
        <v>1946.4</v>
      </c>
      <c r="H36" s="1">
        <f t="shared" si="4"/>
        <v>-13.599999999999909</v>
      </c>
      <c r="I36" s="2">
        <f t="shared" si="1"/>
        <v>27.345001503231796</v>
      </c>
      <c r="J36">
        <f t="shared" si="2"/>
        <v>24.92</v>
      </c>
      <c r="K36">
        <f t="shared" si="3"/>
        <v>45</v>
      </c>
      <c r="L36" s="1">
        <v>28.4</v>
      </c>
      <c r="M36" s="2">
        <f t="shared" si="0"/>
        <v>0.21429396334661338</v>
      </c>
    </row>
    <row r="37" spans="7:13" ht="12.75">
      <c r="G37" s="6">
        <v>1946.8</v>
      </c>
      <c r="H37" s="1">
        <f t="shared" si="4"/>
        <v>-13.200000000000045</v>
      </c>
      <c r="I37" s="2">
        <f t="shared" si="1"/>
        <v>27.40925029539159</v>
      </c>
      <c r="J37">
        <f t="shared" si="2"/>
        <v>24.92</v>
      </c>
      <c r="K37">
        <f t="shared" si="3"/>
        <v>45</v>
      </c>
      <c r="L37" s="1">
        <v>28.5</v>
      </c>
      <c r="M37" s="2">
        <f t="shared" si="0"/>
        <v>0.2191238127490039</v>
      </c>
    </row>
    <row r="38" spans="7:13" ht="12.75">
      <c r="G38" s="6">
        <v>1947.2</v>
      </c>
      <c r="H38" s="1">
        <f t="shared" si="4"/>
        <v>-12.799999999999955</v>
      </c>
      <c r="I38" s="2">
        <f t="shared" si="1"/>
        <v>27.474954977129222</v>
      </c>
      <c r="J38">
        <f t="shared" si="2"/>
        <v>24.92</v>
      </c>
      <c r="K38">
        <f t="shared" si="3"/>
        <v>45</v>
      </c>
      <c r="L38" s="1">
        <v>28.6000000000001</v>
      </c>
      <c r="M38" s="2">
        <f t="shared" si="0"/>
        <v>0.2238794709163393</v>
      </c>
    </row>
    <row r="39" spans="7:13" ht="12.75">
      <c r="G39" s="6">
        <v>1947.6</v>
      </c>
      <c r="H39" s="1">
        <f t="shared" si="4"/>
        <v>-12.400000000000091</v>
      </c>
      <c r="I39" s="2">
        <f t="shared" si="1"/>
        <v>27.542135437820377</v>
      </c>
      <c r="J39">
        <f t="shared" si="2"/>
        <v>24.92</v>
      </c>
      <c r="K39">
        <f t="shared" si="3"/>
        <v>45</v>
      </c>
      <c r="L39" s="1">
        <v>28.7</v>
      </c>
      <c r="M39" s="2">
        <f t="shared" si="0"/>
        <v>0.22856093784860546</v>
      </c>
    </row>
    <row r="40" spans="7:13" ht="12.75">
      <c r="G40" s="6">
        <v>1948</v>
      </c>
      <c r="H40" s="1">
        <f t="shared" si="4"/>
        <v>-12</v>
      </c>
      <c r="I40" s="2">
        <f t="shared" si="1"/>
        <v>27.610811130858753</v>
      </c>
      <c r="J40">
        <f t="shared" si="2"/>
        <v>24.92</v>
      </c>
      <c r="K40">
        <f t="shared" si="3"/>
        <v>45</v>
      </c>
      <c r="L40" s="1">
        <v>28.8000000000001</v>
      </c>
      <c r="M40" s="2">
        <f t="shared" si="0"/>
        <v>0.2331682135458212</v>
      </c>
    </row>
    <row r="41" spans="7:13" ht="12.75">
      <c r="G41" s="6">
        <v>1948.4</v>
      </c>
      <c r="H41" s="1">
        <f t="shared" si="4"/>
        <v>-11.599999999999909</v>
      </c>
      <c r="I41" s="2">
        <f t="shared" si="1"/>
        <v>27.68100102836484</v>
      </c>
      <c r="J41">
        <f t="shared" si="2"/>
        <v>24.92</v>
      </c>
      <c r="K41">
        <f t="shared" si="3"/>
        <v>45</v>
      </c>
      <c r="L41" s="1">
        <v>28.9000000000001</v>
      </c>
      <c r="M41" s="2">
        <f t="shared" si="0"/>
        <v>0.2377012980079726</v>
      </c>
    </row>
    <row r="42" spans="7:13" ht="12.75">
      <c r="G42" s="6">
        <v>1948.8</v>
      </c>
      <c r="H42" s="1">
        <f t="shared" si="4"/>
        <v>-11.200000000000045</v>
      </c>
      <c r="I42" s="2">
        <f t="shared" si="1"/>
        <v>27.752723574516374</v>
      </c>
      <c r="J42">
        <f t="shared" si="2"/>
        <v>24.92</v>
      </c>
      <c r="K42">
        <f t="shared" si="3"/>
        <v>45</v>
      </c>
      <c r="L42" s="1">
        <v>29.0000000000001</v>
      </c>
      <c r="M42" s="2">
        <f t="shared" si="0"/>
        <v>0.24216019123506408</v>
      </c>
    </row>
    <row r="43" spans="7:13" ht="12.75">
      <c r="G43" s="6">
        <v>1949.2</v>
      </c>
      <c r="H43" s="1">
        <f t="shared" si="4"/>
        <v>-10.799999999999955</v>
      </c>
      <c r="I43" s="2">
        <f t="shared" si="1"/>
        <v>27.825996637550645</v>
      </c>
      <c r="J43">
        <f t="shared" si="2"/>
        <v>24.92</v>
      </c>
      <c r="K43">
        <f t="shared" si="3"/>
        <v>45</v>
      </c>
      <c r="L43" s="1">
        <v>29.1000000000001</v>
      </c>
      <c r="M43" s="2">
        <f t="shared" si="0"/>
        <v>0.2465448932270959</v>
      </c>
    </row>
    <row r="44" spans="7:13" ht="12.75">
      <c r="G44" s="6">
        <v>1949.6</v>
      </c>
      <c r="H44" s="1">
        <f t="shared" si="4"/>
        <v>-10.400000000000091</v>
      </c>
      <c r="I44" s="2">
        <f t="shared" si="1"/>
        <v>27.900837460497424</v>
      </c>
      <c r="J44">
        <f t="shared" si="2"/>
        <v>24.92</v>
      </c>
      <c r="K44">
        <f t="shared" si="3"/>
        <v>45</v>
      </c>
      <c r="L44" s="1">
        <v>29.2000000000001</v>
      </c>
      <c r="M44" s="2">
        <f t="shared" si="0"/>
        <v>0.25085540398406786</v>
      </c>
    </row>
    <row r="45" spans="7:13" ht="12.75">
      <c r="G45" s="6">
        <v>1950</v>
      </c>
      <c r="H45" s="1">
        <f t="shared" si="4"/>
        <v>-10</v>
      </c>
      <c r="I45" s="2">
        <f t="shared" si="1"/>
        <v>27.977262610711602</v>
      </c>
      <c r="J45">
        <f t="shared" si="2"/>
        <v>24.92</v>
      </c>
      <c r="K45">
        <f t="shared" si="3"/>
        <v>45</v>
      </c>
      <c r="L45" s="1">
        <v>29.3000000000001</v>
      </c>
      <c r="M45" s="2">
        <f t="shared" si="0"/>
        <v>0.25509172350598025</v>
      </c>
    </row>
    <row r="46" spans="7:13" ht="12.75">
      <c r="G46" s="6">
        <v>1950.4</v>
      </c>
      <c r="H46" s="1">
        <f t="shared" si="4"/>
        <v>-9.599999999999909</v>
      </c>
      <c r="I46" s="2">
        <f t="shared" si="1"/>
        <v>28.05528792828182</v>
      </c>
      <c r="J46">
        <f t="shared" si="2"/>
        <v>24.92</v>
      </c>
      <c r="K46">
        <f t="shared" si="3"/>
        <v>45</v>
      </c>
      <c r="L46" s="1">
        <v>29.4000000000001</v>
      </c>
      <c r="M46" s="2">
        <f t="shared" si="0"/>
        <v>0.2592538517928328</v>
      </c>
    </row>
    <row r="47" spans="7:13" ht="12.75">
      <c r="G47" s="6">
        <v>1950.8</v>
      </c>
      <c r="H47" s="1">
        <f t="shared" si="4"/>
        <v>-9.200000000000045</v>
      </c>
      <c r="I47" s="2">
        <f t="shared" si="1"/>
        <v>28.134928473403146</v>
      </c>
      <c r="J47">
        <f t="shared" si="2"/>
        <v>24.92</v>
      </c>
      <c r="K47">
        <f t="shared" si="3"/>
        <v>45</v>
      </c>
      <c r="L47" s="1">
        <v>29.5000000000001</v>
      </c>
      <c r="M47" s="2">
        <f t="shared" si="0"/>
        <v>0.2633417888446255</v>
      </c>
    </row>
    <row r="48" spans="7:13" ht="12.75">
      <c r="G48" s="6">
        <v>1951.2</v>
      </c>
      <c r="H48" s="1">
        <f t="shared" si="4"/>
        <v>-8.799999999999955</v>
      </c>
      <c r="I48" s="2">
        <f t="shared" si="1"/>
        <v>28.216198472810433</v>
      </c>
      <c r="J48">
        <f t="shared" si="2"/>
        <v>24.92</v>
      </c>
      <c r="K48">
        <f t="shared" si="3"/>
        <v>45</v>
      </c>
      <c r="L48" s="1">
        <v>29.6000000000001</v>
      </c>
      <c r="M48" s="2">
        <f t="shared" si="0"/>
        <v>0.26735553466135853</v>
      </c>
    </row>
    <row r="49" spans="7:13" ht="12.75">
      <c r="G49" s="6">
        <v>1951.6</v>
      </c>
      <c r="H49" s="1">
        <f t="shared" si="4"/>
        <v>-8.400000000000091</v>
      </c>
      <c r="I49" s="2">
        <f t="shared" si="1"/>
        <v>28.299111265379043</v>
      </c>
      <c r="J49">
        <f t="shared" si="2"/>
        <v>24.92</v>
      </c>
      <c r="K49">
        <f t="shared" si="3"/>
        <v>45</v>
      </c>
      <c r="L49" s="1">
        <v>29.7000000000001</v>
      </c>
      <c r="M49" s="2">
        <f t="shared" si="0"/>
        <v>0.27129508924303164</v>
      </c>
    </row>
    <row r="50" spans="7:13" ht="12.75">
      <c r="G50" s="6">
        <v>1952</v>
      </c>
      <c r="H50" s="1">
        <f t="shared" si="4"/>
        <v>-8</v>
      </c>
      <c r="I50" s="2">
        <f t="shared" si="1"/>
        <v>28.383679247011575</v>
      </c>
      <c r="J50">
        <f t="shared" si="2"/>
        <v>24.92</v>
      </c>
      <c r="K50">
        <f t="shared" si="3"/>
        <v>45</v>
      </c>
      <c r="L50" s="1">
        <v>29.8000000000001</v>
      </c>
      <c r="M50" s="2">
        <f t="shared" si="0"/>
        <v>0.27516045258964517</v>
      </c>
    </row>
    <row r="51" spans="7:13" ht="12.75">
      <c r="G51" s="6">
        <v>1952.4</v>
      </c>
      <c r="H51" s="1">
        <f t="shared" si="4"/>
        <v>-7.599999999999909</v>
      </c>
      <c r="I51" s="2">
        <f t="shared" si="1"/>
        <v>28.46991381493725</v>
      </c>
      <c r="J51">
        <f t="shared" si="2"/>
        <v>24.92</v>
      </c>
      <c r="K51">
        <f t="shared" si="3"/>
        <v>45</v>
      </c>
      <c r="L51" s="1">
        <v>29.9000000000001</v>
      </c>
      <c r="M51" s="2">
        <f t="shared" si="0"/>
        <v>0.27895162470119894</v>
      </c>
    </row>
    <row r="52" spans="7:13" ht="12.75">
      <c r="G52" s="6">
        <v>1952.8</v>
      </c>
      <c r="H52" s="1">
        <f t="shared" si="4"/>
        <v>-7.2000000000000455</v>
      </c>
      <c r="I52" s="2">
        <f t="shared" si="1"/>
        <v>28.557825311563718</v>
      </c>
      <c r="J52">
        <f t="shared" si="2"/>
        <v>24.92</v>
      </c>
      <c r="K52">
        <f t="shared" si="3"/>
        <v>45</v>
      </c>
      <c r="L52" s="1">
        <v>30.0000000000001</v>
      </c>
      <c r="M52" s="2">
        <f t="shared" si="0"/>
        <v>0.28266860557769286</v>
      </c>
    </row>
    <row r="53" spans="7:13" ht="12.75">
      <c r="G53" s="6">
        <v>1953.2</v>
      </c>
      <c r="H53" s="1">
        <f t="shared" si="4"/>
        <v>-6.7999999999999545</v>
      </c>
      <c r="I53" s="2">
        <f t="shared" si="1"/>
        <v>28.647422968030043</v>
      </c>
      <c r="J53">
        <f t="shared" si="2"/>
        <v>24.92</v>
      </c>
      <c r="K53">
        <f t="shared" si="3"/>
        <v>45</v>
      </c>
      <c r="L53" s="1">
        <v>30.1000000000001</v>
      </c>
      <c r="M53" s="2">
        <f t="shared" si="0"/>
        <v>0.2863113952191271</v>
      </c>
    </row>
    <row r="54" spans="7:13" ht="12.75">
      <c r="G54" s="6">
        <v>1953.6</v>
      </c>
      <c r="H54" s="1">
        <f t="shared" si="4"/>
        <v>-6.400000000000091</v>
      </c>
      <c r="I54" s="2">
        <f t="shared" si="1"/>
        <v>28.738714847620177</v>
      </c>
      <c r="J54">
        <f t="shared" si="2"/>
        <v>24.92</v>
      </c>
      <c r="K54">
        <f t="shared" si="3"/>
        <v>45</v>
      </c>
      <c r="L54" s="1">
        <v>30.2000000000001</v>
      </c>
      <c r="M54" s="2">
        <f t="shared" si="0"/>
        <v>0.28987999362550143</v>
      </c>
    </row>
    <row r="55" spans="7:13" ht="12.75">
      <c r="G55" s="6">
        <v>1954</v>
      </c>
      <c r="H55" s="1">
        <f t="shared" si="4"/>
        <v>-6</v>
      </c>
      <c r="I55" s="2">
        <f t="shared" si="1"/>
        <v>28.831707789208387</v>
      </c>
      <c r="J55">
        <f t="shared" si="2"/>
        <v>24.92</v>
      </c>
      <c r="K55">
        <f t="shared" si="3"/>
        <v>45</v>
      </c>
      <c r="L55" s="1">
        <v>30.3000000000001</v>
      </c>
      <c r="M55" s="2">
        <f t="shared" si="0"/>
        <v>0.29337440079681615</v>
      </c>
    </row>
    <row r="56" spans="7:13" ht="12.75">
      <c r="G56" s="6">
        <v>1954.4</v>
      </c>
      <c r="H56" s="1">
        <f t="shared" si="4"/>
        <v>-5.599999999999909</v>
      </c>
      <c r="I56" s="2">
        <f t="shared" si="1"/>
        <v>28.926407350915664</v>
      </c>
      <c r="J56">
        <f t="shared" si="2"/>
        <v>24.92</v>
      </c>
      <c r="K56">
        <f t="shared" si="3"/>
        <v>45</v>
      </c>
      <c r="L56" s="1">
        <v>30.4000000000001</v>
      </c>
      <c r="M56" s="2">
        <f t="shared" si="0"/>
        <v>0.29679461673307106</v>
      </c>
    </row>
    <row r="57" spans="7:13" ht="12.75">
      <c r="G57" s="6">
        <v>1954.8</v>
      </c>
      <c r="H57" s="1">
        <f t="shared" si="4"/>
        <v>-5.2000000000000455</v>
      </c>
      <c r="I57" s="2">
        <f t="shared" si="1"/>
        <v>29.022817754168784</v>
      </c>
      <c r="J57">
        <f t="shared" si="2"/>
        <v>24.92</v>
      </c>
      <c r="K57">
        <f t="shared" si="3"/>
        <v>45</v>
      </c>
      <c r="L57" s="1">
        <v>30.5000000000001</v>
      </c>
      <c r="M57" s="2">
        <f t="shared" si="0"/>
        <v>0.30014064143426616</v>
      </c>
    </row>
    <row r="58" spans="7:13" ht="12.75">
      <c r="G58" s="6">
        <v>1955.2</v>
      </c>
      <c r="H58" s="1">
        <f t="shared" si="4"/>
        <v>-4.7999999999999545</v>
      </c>
      <c r="I58" s="2">
        <f t="shared" si="1"/>
        <v>29.120941828361723</v>
      </c>
      <c r="J58">
        <f t="shared" si="2"/>
        <v>24.92</v>
      </c>
      <c r="K58">
        <f t="shared" si="3"/>
        <v>45</v>
      </c>
      <c r="L58" s="1">
        <v>30.6000000000001</v>
      </c>
      <c r="M58" s="2">
        <f t="shared" si="0"/>
        <v>0.3034124749004016</v>
      </c>
    </row>
    <row r="59" spans="7:13" ht="12.75">
      <c r="G59" s="6">
        <v>1955.6</v>
      </c>
      <c r="H59" s="1">
        <f t="shared" si="4"/>
        <v>-4.400000000000091</v>
      </c>
      <c r="I59" s="2">
        <f t="shared" si="1"/>
        <v>29.220780956327896</v>
      </c>
      <c r="J59">
        <f t="shared" si="2"/>
        <v>24.92</v>
      </c>
      <c r="K59">
        <f t="shared" si="3"/>
        <v>45</v>
      </c>
      <c r="L59" s="1">
        <v>30.7000000000001</v>
      </c>
      <c r="M59" s="2">
        <f t="shared" si="0"/>
        <v>0.3066101171314772</v>
      </c>
    </row>
    <row r="60" spans="7:13" ht="12.75">
      <c r="G60" s="6">
        <v>1956</v>
      </c>
      <c r="H60" s="1">
        <f t="shared" si="4"/>
        <v>-4</v>
      </c>
      <c r="I60" s="2">
        <f t="shared" si="1"/>
        <v>29.32233502084252</v>
      </c>
      <c r="J60">
        <f t="shared" si="2"/>
        <v>24.92</v>
      </c>
      <c r="K60">
        <f t="shared" si="3"/>
        <v>45</v>
      </c>
      <c r="L60" s="1">
        <v>30.8000000000001</v>
      </c>
      <c r="M60" s="2">
        <f t="shared" si="0"/>
        <v>0.30973356812749303</v>
      </c>
    </row>
    <row r="61" spans="7:13" ht="12.75">
      <c r="G61" s="6">
        <v>1956.4</v>
      </c>
      <c r="H61" s="1">
        <f t="shared" si="4"/>
        <v>-3.599999999999909</v>
      </c>
      <c r="I61" s="2">
        <f t="shared" si="1"/>
        <v>29.42560235237896</v>
      </c>
      <c r="J61">
        <f t="shared" si="2"/>
        <v>24.92</v>
      </c>
      <c r="K61">
        <f t="shared" si="3"/>
        <v>45</v>
      </c>
      <c r="L61" s="1">
        <v>30.9000000000001</v>
      </c>
      <c r="M61" s="2">
        <f t="shared" si="0"/>
        <v>0.3127828278884492</v>
      </c>
    </row>
    <row r="62" spans="7:13" ht="12.75">
      <c r="G62" s="6">
        <v>1956.8</v>
      </c>
      <c r="H62" s="1">
        <f t="shared" si="4"/>
        <v>-3.2000000000000455</v>
      </c>
      <c r="I62" s="2">
        <f t="shared" si="1"/>
        <v>29.530579678353348</v>
      </c>
      <c r="J62">
        <f t="shared" si="2"/>
        <v>24.92</v>
      </c>
      <c r="K62">
        <f t="shared" si="3"/>
        <v>45</v>
      </c>
      <c r="L62" s="1">
        <v>31.0000000000001</v>
      </c>
      <c r="M62" s="2">
        <f t="shared" si="0"/>
        <v>0.3157578964143455</v>
      </c>
    </row>
    <row r="63" spans="7:13" ht="12.75">
      <c r="G63" s="6">
        <v>1957.2</v>
      </c>
      <c r="H63" s="1">
        <f t="shared" si="4"/>
        <v>-2.7999999999999545</v>
      </c>
      <c r="I63" s="2">
        <f t="shared" si="1"/>
        <v>29.6372620740959</v>
      </c>
      <c r="J63">
        <f t="shared" si="2"/>
        <v>24.92</v>
      </c>
      <c r="K63">
        <f t="shared" si="3"/>
        <v>45</v>
      </c>
      <c r="L63" s="1">
        <v>31.1000000000001</v>
      </c>
      <c r="M63" s="2">
        <f t="shared" si="0"/>
        <v>0.3186587737051821</v>
      </c>
    </row>
    <row r="64" spans="7:13" ht="12.75">
      <c r="G64" s="6">
        <v>1957.6</v>
      </c>
      <c r="H64" s="1">
        <f t="shared" si="4"/>
        <v>-2.400000000000091</v>
      </c>
      <c r="I64" s="2">
        <f t="shared" si="1"/>
        <v>29.74564291579264</v>
      </c>
      <c r="J64">
        <f t="shared" si="2"/>
        <v>24.92</v>
      </c>
      <c r="K64">
        <f t="shared" si="3"/>
        <v>45</v>
      </c>
      <c r="L64" s="1">
        <v>31.2000000000001</v>
      </c>
      <c r="M64" s="2">
        <f t="shared" si="0"/>
        <v>0.3214854597609589</v>
      </c>
    </row>
    <row r="65" spans="7:13" ht="12.75">
      <c r="G65" s="6">
        <v>1958</v>
      </c>
      <c r="H65" s="1">
        <f t="shared" si="4"/>
        <v>-2</v>
      </c>
      <c r="I65" s="2">
        <f t="shared" si="1"/>
        <v>29.855713835647563</v>
      </c>
      <c r="J65">
        <f t="shared" si="2"/>
        <v>24.92</v>
      </c>
      <c r="K65">
        <f t="shared" si="3"/>
        <v>45</v>
      </c>
      <c r="L65" s="1">
        <v>31.3000000000001</v>
      </c>
      <c r="M65" s="2">
        <f t="shared" si="0"/>
        <v>0.3242379545816759</v>
      </c>
    </row>
    <row r="66" spans="7:13" ht="12.75">
      <c r="G66" s="6">
        <v>1958.4</v>
      </c>
      <c r="H66" s="1">
        <f t="shared" si="4"/>
        <v>-1.599999999999909</v>
      </c>
      <c r="I66" s="2">
        <f t="shared" si="1"/>
        <v>29.96746467951486</v>
      </c>
      <c r="J66">
        <f t="shared" si="2"/>
        <v>24.92</v>
      </c>
      <c r="K66">
        <f t="shared" si="3"/>
        <v>45</v>
      </c>
      <c r="L66" s="1">
        <v>31.4000000000001</v>
      </c>
      <c r="M66" s="2">
        <f aca="true" t="shared" si="5" ref="M66:M129">C_*(XX-h)*(K-(XX-h))</f>
        <v>0.3269162581673333</v>
      </c>
    </row>
    <row r="67" spans="7:13" ht="12.75">
      <c r="G67" s="6">
        <v>1958.8</v>
      </c>
      <c r="H67" s="1">
        <f t="shared" si="4"/>
        <v>-1.2000000000000455</v>
      </c>
      <c r="I67" s="2">
        <f aca="true" t="shared" si="6" ref="I67:I130">h+K/(1+e^(b-a*t))</f>
        <v>30.08088346725598</v>
      </c>
      <c r="J67">
        <f aca="true" t="shared" si="7" ref="J67:J130">h</f>
        <v>24.92</v>
      </c>
      <c r="K67">
        <f aca="true" t="shared" si="8" ref="K67:K130">h+K</f>
        <v>45</v>
      </c>
      <c r="L67" s="1">
        <v>31.5000000000001</v>
      </c>
      <c r="M67" s="2">
        <f t="shared" si="5"/>
        <v>0.32952037051793076</v>
      </c>
    </row>
    <row r="68" spans="7:13" ht="12.75">
      <c r="G68" s="6">
        <v>1959.2</v>
      </c>
      <c r="H68" s="1">
        <f t="shared" si="4"/>
        <v>-0.7999999999999545</v>
      </c>
      <c r="I68" s="2">
        <f t="shared" si="6"/>
        <v>30.19595635607447</v>
      </c>
      <c r="J68">
        <f t="shared" si="7"/>
        <v>24.92</v>
      </c>
      <c r="K68">
        <f t="shared" si="8"/>
        <v>45</v>
      </c>
      <c r="L68" s="1">
        <v>31.6000000000001</v>
      </c>
      <c r="M68" s="2">
        <f t="shared" si="5"/>
        <v>0.33205029163346855</v>
      </c>
    </row>
    <row r="69" spans="7:13" ht="12.75">
      <c r="G69" s="6">
        <v>1959.6</v>
      </c>
      <c r="H69" s="1">
        <f>G69-1960</f>
        <v>-0.40000000000009095</v>
      </c>
      <c r="I69" s="2">
        <f t="shared" si="6"/>
        <v>30.312667607080297</v>
      </c>
      <c r="J69">
        <f t="shared" si="7"/>
        <v>24.92</v>
      </c>
      <c r="K69">
        <f t="shared" si="8"/>
        <v>45</v>
      </c>
      <c r="L69" s="1">
        <v>31.7000000000001</v>
      </c>
      <c r="M69" s="2">
        <f t="shared" si="5"/>
        <v>0.33450602151394654</v>
      </c>
    </row>
    <row r="70" spans="7:13" ht="12.75">
      <c r="G70" s="6">
        <v>1960</v>
      </c>
      <c r="H70" s="1">
        <f>G70-1960</f>
        <v>0</v>
      </c>
      <c r="I70" s="2">
        <f t="shared" si="6"/>
        <v>30.430999555335003</v>
      </c>
      <c r="J70">
        <f t="shared" si="7"/>
        <v>24.92</v>
      </c>
      <c r="K70">
        <f t="shared" si="8"/>
        <v>45</v>
      </c>
      <c r="L70" s="1">
        <v>31.8000000000001</v>
      </c>
      <c r="M70" s="2">
        <f t="shared" si="5"/>
        <v>0.33688756015936483</v>
      </c>
    </row>
    <row r="71" spans="7:13" ht="12.75">
      <c r="G71" s="6">
        <v>1960.4</v>
      </c>
      <c r="H71" s="1">
        <f aca="true" t="shared" si="9" ref="H71:H134">G71-1960</f>
        <v>0.40000000000009095</v>
      </c>
      <c r="I71" s="2">
        <f t="shared" si="6"/>
        <v>30.550932583621112</v>
      </c>
      <c r="J71">
        <f t="shared" si="7"/>
        <v>24.92</v>
      </c>
      <c r="K71">
        <f t="shared" si="8"/>
        <v>45</v>
      </c>
      <c r="L71" s="1">
        <v>31.9000000000001</v>
      </c>
      <c r="M71" s="2">
        <f t="shared" si="5"/>
        <v>0.33919490756972337</v>
      </c>
    </row>
    <row r="72" spans="7:13" ht="12.75">
      <c r="G72" s="6">
        <v>1960.8</v>
      </c>
      <c r="H72" s="1">
        <f t="shared" si="9"/>
        <v>0.7999999999999545</v>
      </c>
      <c r="I72" s="2">
        <f t="shared" si="6"/>
        <v>30.672445100176745</v>
      </c>
      <c r="J72">
        <f t="shared" si="7"/>
        <v>24.92</v>
      </c>
      <c r="K72">
        <f t="shared" si="8"/>
        <v>45</v>
      </c>
      <c r="L72" s="1">
        <v>32.0000000000001</v>
      </c>
      <c r="M72" s="2">
        <f t="shared" si="5"/>
        <v>0.34142806374502205</v>
      </c>
    </row>
    <row r="73" spans="7:13" ht="12.75">
      <c r="G73" s="6">
        <v>1961.2</v>
      </c>
      <c r="H73" s="1">
        <f t="shared" si="9"/>
        <v>1.2000000000000455</v>
      </c>
      <c r="I73" s="2">
        <f t="shared" si="6"/>
        <v>30.795513520626482</v>
      </c>
      <c r="J73">
        <f t="shared" si="7"/>
        <v>24.92</v>
      </c>
      <c r="K73">
        <f t="shared" si="8"/>
        <v>45</v>
      </c>
      <c r="L73" s="1">
        <v>32.1000000000001</v>
      </c>
      <c r="M73" s="2">
        <f t="shared" si="5"/>
        <v>0.34358702868526103</v>
      </c>
    </row>
    <row r="74" spans="7:13" ht="12.75">
      <c r="G74" s="6">
        <v>1961.6</v>
      </c>
      <c r="H74" s="1">
        <f t="shared" si="9"/>
        <v>1.599999999999909</v>
      </c>
      <c r="I74" s="2">
        <f t="shared" si="6"/>
        <v>30.920112254329702</v>
      </c>
      <c r="J74">
        <f t="shared" si="7"/>
        <v>24.92</v>
      </c>
      <c r="K74">
        <f t="shared" si="8"/>
        <v>45</v>
      </c>
      <c r="L74" s="1">
        <v>32.2000000000001</v>
      </c>
      <c r="M74" s="2">
        <f t="shared" si="5"/>
        <v>0.34567180239044026</v>
      </c>
    </row>
    <row r="75" spans="7:13" ht="12.75">
      <c r="G75" s="6">
        <v>1962</v>
      </c>
      <c r="H75" s="1">
        <f t="shared" si="9"/>
        <v>2</v>
      </c>
      <c r="I75" s="2">
        <f t="shared" si="6"/>
        <v>31.046213695358936</v>
      </c>
      <c r="J75">
        <f t="shared" si="7"/>
        <v>24.92</v>
      </c>
      <c r="K75">
        <f t="shared" si="8"/>
        <v>45</v>
      </c>
      <c r="L75" s="1">
        <v>32.3000000000001</v>
      </c>
      <c r="M75" s="2">
        <f t="shared" si="5"/>
        <v>0.34768238486055963</v>
      </c>
    </row>
    <row r="76" spans="7:13" ht="12.75">
      <c r="G76" s="6">
        <v>1962.4</v>
      </c>
      <c r="H76" s="1">
        <f t="shared" si="9"/>
        <v>2.400000000000091</v>
      </c>
      <c r="I76" s="2">
        <f t="shared" si="6"/>
        <v>31.17378821830357</v>
      </c>
      <c r="J76">
        <f t="shared" si="7"/>
        <v>24.92</v>
      </c>
      <c r="K76">
        <f t="shared" si="8"/>
        <v>45</v>
      </c>
      <c r="L76" s="1">
        <v>32.4000000000001</v>
      </c>
      <c r="M76" s="2">
        <f t="shared" si="5"/>
        <v>0.3496187760956193</v>
      </c>
    </row>
    <row r="77" spans="7:13" ht="12.75">
      <c r="G77" s="6">
        <v>1962.8</v>
      </c>
      <c r="H77" s="1">
        <f t="shared" si="9"/>
        <v>2.7999999999999545</v>
      </c>
      <c r="I77" s="2">
        <f t="shared" si="6"/>
        <v>31.302804179083235</v>
      </c>
      <c r="J77">
        <f t="shared" si="7"/>
        <v>24.92</v>
      </c>
      <c r="K77">
        <f t="shared" si="8"/>
        <v>45</v>
      </c>
      <c r="L77" s="1">
        <v>32.5000000000001</v>
      </c>
      <c r="M77" s="2">
        <f t="shared" si="5"/>
        <v>0.35148097609561924</v>
      </c>
    </row>
    <row r="78" spans="7:13" ht="12.75">
      <c r="G78" s="6">
        <v>1963.2</v>
      </c>
      <c r="H78" s="1">
        <f t="shared" si="9"/>
        <v>3.2000000000000455</v>
      </c>
      <c r="I78" s="2">
        <f t="shared" si="6"/>
        <v>31.433227920935856</v>
      </c>
      <c r="J78">
        <f t="shared" si="7"/>
        <v>24.92</v>
      </c>
      <c r="K78">
        <f t="shared" si="8"/>
        <v>45</v>
      </c>
      <c r="L78" s="1">
        <v>32.6000000000001</v>
      </c>
      <c r="M78" s="2">
        <f t="shared" si="5"/>
        <v>0.35326898486055947</v>
      </c>
    </row>
    <row r="79" spans="7:13" ht="12.75">
      <c r="G79" s="6">
        <v>1963.6</v>
      </c>
      <c r="H79" s="1">
        <f t="shared" si="9"/>
        <v>3.599999999999909</v>
      </c>
      <c r="I79" s="2">
        <f t="shared" si="6"/>
        <v>31.565023785726883</v>
      </c>
      <c r="J79">
        <f t="shared" si="7"/>
        <v>24.92</v>
      </c>
      <c r="K79">
        <f t="shared" si="8"/>
        <v>45</v>
      </c>
      <c r="L79" s="1">
        <v>32.7000000000001</v>
      </c>
      <c r="M79" s="2">
        <f t="shared" si="5"/>
        <v>0.3549828023904399</v>
      </c>
    </row>
    <row r="80" spans="7:13" ht="12.75">
      <c r="G80" s="6">
        <v>1964</v>
      </c>
      <c r="H80" s="1">
        <f t="shared" si="9"/>
        <v>4</v>
      </c>
      <c r="I80" s="2">
        <f t="shared" si="6"/>
        <v>31.6981541307085</v>
      </c>
      <c r="J80">
        <f t="shared" si="7"/>
        <v>24.92</v>
      </c>
      <c r="K80">
        <f t="shared" si="8"/>
        <v>45</v>
      </c>
      <c r="L80" s="1">
        <v>32.8000000000001</v>
      </c>
      <c r="M80" s="2">
        <f t="shared" si="5"/>
        <v>0.35662242868526045</v>
      </c>
    </row>
    <row r="81" spans="7:13" ht="12.75">
      <c r="G81" s="6">
        <v>1964.4</v>
      </c>
      <c r="H81" s="1">
        <f t="shared" si="9"/>
        <v>4.400000000000091</v>
      </c>
      <c r="I81" s="2">
        <f t="shared" si="6"/>
        <v>31.83257935083167</v>
      </c>
      <c r="J81">
        <f t="shared" si="7"/>
        <v>24.92</v>
      </c>
      <c r="K81">
        <f t="shared" si="8"/>
        <v>45</v>
      </c>
      <c r="L81" s="1">
        <v>32.9000000000001</v>
      </c>
      <c r="M81" s="2">
        <f t="shared" si="5"/>
        <v>0.3581878637450214</v>
      </c>
    </row>
    <row r="82" spans="7:13" ht="12.75">
      <c r="G82" s="6">
        <v>1964.8</v>
      </c>
      <c r="H82" s="1">
        <f t="shared" si="9"/>
        <v>4.7999999999999545</v>
      </c>
      <c r="I82" s="2">
        <f t="shared" si="6"/>
        <v>31.968257906694763</v>
      </c>
      <c r="J82">
        <f t="shared" si="7"/>
        <v>24.92</v>
      </c>
      <c r="K82">
        <f t="shared" si="8"/>
        <v>45</v>
      </c>
      <c r="L82" s="1">
        <v>33.0000000000001</v>
      </c>
      <c r="M82" s="2">
        <f t="shared" si="5"/>
        <v>0.3596791075697225</v>
      </c>
    </row>
    <row r="83" spans="7:13" ht="12.75">
      <c r="G83" s="6">
        <v>1965.2</v>
      </c>
      <c r="H83" s="1">
        <f t="shared" si="9"/>
        <v>5.2000000000000455</v>
      </c>
      <c r="I83" s="2">
        <f t="shared" si="6"/>
        <v>32.10514635818501</v>
      </c>
      <c r="J83">
        <f t="shared" si="7"/>
        <v>24.92</v>
      </c>
      <c r="K83">
        <f t="shared" si="8"/>
        <v>45</v>
      </c>
      <c r="L83" s="1">
        <v>33.1000000000001</v>
      </c>
      <c r="M83" s="2">
        <f t="shared" si="5"/>
        <v>0.3610961601593639</v>
      </c>
    </row>
    <row r="84" spans="7:13" ht="12.75">
      <c r="G84" s="6">
        <v>1965.6</v>
      </c>
      <c r="H84" s="1">
        <f t="shared" si="9"/>
        <v>5.599999999999909</v>
      </c>
      <c r="I84" s="2">
        <f t="shared" si="6"/>
        <v>32.243199403843086</v>
      </c>
      <c r="J84">
        <f t="shared" si="7"/>
        <v>24.92</v>
      </c>
      <c r="K84">
        <f t="shared" si="8"/>
        <v>45</v>
      </c>
      <c r="L84" s="1">
        <v>33.2000000000001</v>
      </c>
      <c r="M84" s="2">
        <f t="shared" si="5"/>
        <v>0.36243902151394547</v>
      </c>
    </row>
    <row r="85" spans="7:13" ht="12.75">
      <c r="G85" s="6">
        <v>1966</v>
      </c>
      <c r="H85" s="1">
        <f t="shared" si="9"/>
        <v>6</v>
      </c>
      <c r="I85" s="2">
        <f t="shared" si="6"/>
        <v>32.38236992595666</v>
      </c>
      <c r="J85">
        <f t="shared" si="7"/>
        <v>24.92</v>
      </c>
      <c r="K85">
        <f t="shared" si="8"/>
        <v>45</v>
      </c>
      <c r="L85" s="1">
        <v>33.3000000000001</v>
      </c>
      <c r="M85" s="2">
        <f t="shared" si="5"/>
        <v>0.3637076916334673</v>
      </c>
    </row>
    <row r="86" spans="7:13" ht="12.75">
      <c r="G86" s="6">
        <v>1966.4</v>
      </c>
      <c r="H86" s="1">
        <f t="shared" si="9"/>
        <v>6.400000000000091</v>
      </c>
      <c r="I86" s="2">
        <f t="shared" si="6"/>
        <v>32.52260904135661</v>
      </c>
      <c r="J86">
        <f t="shared" si="7"/>
        <v>24.92</v>
      </c>
      <c r="K86">
        <f t="shared" si="8"/>
        <v>45</v>
      </c>
      <c r="L86" s="1">
        <v>33.4000000000001</v>
      </c>
      <c r="M86" s="2">
        <f t="shared" si="5"/>
        <v>0.36490217051792934</v>
      </c>
    </row>
    <row r="87" spans="7:13" ht="12.75">
      <c r="G87" s="6">
        <v>1966.8</v>
      </c>
      <c r="H87" s="1">
        <f t="shared" si="9"/>
        <v>6.7999999999999545</v>
      </c>
      <c r="I87" s="2">
        <f t="shared" si="6"/>
        <v>32.663866157864874</v>
      </c>
      <c r="J87">
        <f t="shared" si="7"/>
        <v>24.92</v>
      </c>
      <c r="K87">
        <f t="shared" si="8"/>
        <v>45</v>
      </c>
      <c r="L87" s="1">
        <v>33.5000000000001</v>
      </c>
      <c r="M87" s="2">
        <f t="shared" si="5"/>
        <v>0.36602245816733164</v>
      </c>
    </row>
    <row r="88" spans="7:13" ht="12.75">
      <c r="G88" s="6">
        <v>1967.2</v>
      </c>
      <c r="H88" s="1">
        <f t="shared" si="9"/>
        <v>7.2000000000000455</v>
      </c>
      <c r="I88" s="2">
        <f t="shared" si="6"/>
        <v>32.806089036311086</v>
      </c>
      <c r="J88">
        <f t="shared" si="7"/>
        <v>24.92</v>
      </c>
      <c r="K88">
        <f t="shared" si="8"/>
        <v>45</v>
      </c>
      <c r="L88" s="1">
        <v>33.6000000000001</v>
      </c>
      <c r="M88" s="2">
        <f t="shared" si="5"/>
        <v>0.3670685545816742</v>
      </c>
    </row>
    <row r="89" spans="7:13" ht="12.75">
      <c r="G89" s="6">
        <v>1967.6</v>
      </c>
      <c r="H89" s="1">
        <f t="shared" si="9"/>
        <v>7.599999999999909</v>
      </c>
      <c r="I89" s="2">
        <f t="shared" si="6"/>
        <v>32.9492238580054</v>
      </c>
      <c r="J89">
        <f t="shared" si="7"/>
        <v>24.92</v>
      </c>
      <c r="K89">
        <f t="shared" si="8"/>
        <v>45</v>
      </c>
      <c r="L89" s="1">
        <v>33.7000000000001</v>
      </c>
      <c r="M89" s="2">
        <f t="shared" si="5"/>
        <v>0.3680404597609571</v>
      </c>
    </row>
    <row r="90" spans="7:13" ht="12.75">
      <c r="G90" s="6">
        <v>1968</v>
      </c>
      <c r="H90" s="1">
        <f t="shared" si="9"/>
        <v>8</v>
      </c>
      <c r="I90" s="2">
        <f t="shared" si="6"/>
        <v>33.09321529752791</v>
      </c>
      <c r="J90">
        <f t="shared" si="7"/>
        <v>24.92</v>
      </c>
      <c r="K90">
        <f t="shared" si="8"/>
        <v>45</v>
      </c>
      <c r="L90" s="1">
        <v>33.8000000000001</v>
      </c>
      <c r="M90" s="2">
        <f t="shared" si="5"/>
        <v>0.36893817370518006</v>
      </c>
    </row>
    <row r="91" spans="7:13" ht="12.75">
      <c r="G91" s="6">
        <v>1968.4</v>
      </c>
      <c r="H91" s="1">
        <f t="shared" si="9"/>
        <v>8.400000000000091</v>
      </c>
      <c r="I91" s="2">
        <f t="shared" si="6"/>
        <v>33.238006600661215</v>
      </c>
      <c r="J91">
        <f t="shared" si="7"/>
        <v>24.92</v>
      </c>
      <c r="K91">
        <f t="shared" si="8"/>
        <v>45</v>
      </c>
      <c r="L91" s="1">
        <v>33.9000000000001</v>
      </c>
      <c r="M91" s="2">
        <f t="shared" si="5"/>
        <v>0.3697616964143433</v>
      </c>
    </row>
    <row r="92" spans="7:13" ht="12.75">
      <c r="G92" s="6">
        <v>1968.8</v>
      </c>
      <c r="H92" s="1">
        <f t="shared" si="9"/>
        <v>8.799999999999955</v>
      </c>
      <c r="I92" s="2">
        <f t="shared" si="6"/>
        <v>33.38353966726781</v>
      </c>
      <c r="J92">
        <f t="shared" si="7"/>
        <v>24.92</v>
      </c>
      <c r="K92">
        <f t="shared" si="8"/>
        <v>45</v>
      </c>
      <c r="L92" s="1">
        <v>34.0000000000001</v>
      </c>
      <c r="M92" s="2">
        <f t="shared" si="5"/>
        <v>0.37051102788844686</v>
      </c>
    </row>
    <row r="93" spans="7:13" ht="12.75">
      <c r="G93" s="6">
        <v>1969.2</v>
      </c>
      <c r="H93" s="1">
        <f t="shared" si="9"/>
        <v>9.200000000000045</v>
      </c>
      <c r="I93" s="2">
        <f t="shared" si="6"/>
        <v>33.529755138882564</v>
      </c>
      <c r="J93">
        <f t="shared" si="7"/>
        <v>24.92</v>
      </c>
      <c r="K93">
        <f t="shared" si="8"/>
        <v>45</v>
      </c>
      <c r="L93" s="1">
        <v>34.1000000000001</v>
      </c>
      <c r="M93" s="2">
        <f t="shared" si="5"/>
        <v>0.3711861681274906</v>
      </c>
    </row>
    <row r="94" spans="7:13" ht="12.75">
      <c r="G94" s="6">
        <v>1969.6</v>
      </c>
      <c r="H94" s="1">
        <f t="shared" si="9"/>
        <v>9.599999999999909</v>
      </c>
      <c r="I94" s="2">
        <f t="shared" si="6"/>
        <v>33.676592490762786</v>
      </c>
      <c r="J94">
        <f t="shared" si="7"/>
        <v>24.92</v>
      </c>
      <c r="K94">
        <f t="shared" si="8"/>
        <v>45</v>
      </c>
      <c r="L94" s="1">
        <v>34.2000000000001</v>
      </c>
      <c r="M94" s="2">
        <f t="shared" si="5"/>
        <v>0.37178711713147466</v>
      </c>
    </row>
    <row r="95" spans="7:13" ht="12.75">
      <c r="G95" s="6">
        <v>1970</v>
      </c>
      <c r="H95" s="1">
        <f t="shared" si="9"/>
        <v>10</v>
      </c>
      <c r="I95" s="2">
        <f t="shared" si="6"/>
        <v>33.8239901281148</v>
      </c>
      <c r="J95">
        <f t="shared" si="7"/>
        <v>24.92</v>
      </c>
      <c r="K95">
        <f t="shared" si="8"/>
        <v>45</v>
      </c>
      <c r="L95" s="1">
        <v>34.3000000000001</v>
      </c>
      <c r="M95" s="2">
        <f t="shared" si="5"/>
        <v>0.3723138749003988</v>
      </c>
    </row>
    <row r="96" spans="7:13" ht="12.75">
      <c r="G96" s="6">
        <v>1970.4</v>
      </c>
      <c r="H96" s="1">
        <f t="shared" si="9"/>
        <v>10.400000000000091</v>
      </c>
      <c r="I96" s="2">
        <f t="shared" si="6"/>
        <v>33.971885486185954</v>
      </c>
      <c r="J96">
        <f t="shared" si="7"/>
        <v>24.92</v>
      </c>
      <c r="K96">
        <f t="shared" si="8"/>
        <v>45</v>
      </c>
      <c r="L96" s="1">
        <v>34.4000000000001</v>
      </c>
      <c r="M96" s="2">
        <f t="shared" si="5"/>
        <v>0.3727664414342633</v>
      </c>
    </row>
    <row r="97" spans="7:13" ht="12.75">
      <c r="G97" s="6">
        <v>1970.8</v>
      </c>
      <c r="H97" s="1">
        <f t="shared" si="9"/>
        <v>10.799999999999955</v>
      </c>
      <c r="I97" s="2">
        <f t="shared" si="6"/>
        <v>34.12021513389196</v>
      </c>
      <c r="J97">
        <f t="shared" si="7"/>
        <v>24.92</v>
      </c>
      <c r="K97">
        <f t="shared" si="8"/>
        <v>45</v>
      </c>
      <c r="L97" s="1">
        <v>34.5000000000001</v>
      </c>
      <c r="M97" s="2">
        <f t="shared" si="5"/>
        <v>0.373144816733068</v>
      </c>
    </row>
    <row r="98" spans="7:13" ht="12.75">
      <c r="G98" s="6">
        <v>1971.2</v>
      </c>
      <c r="H98" s="1">
        <f t="shared" si="9"/>
        <v>11.200000000000045</v>
      </c>
      <c r="I98" s="2">
        <f t="shared" si="6"/>
        <v>34.26891488062476</v>
      </c>
      <c r="J98">
        <f t="shared" si="7"/>
        <v>24.92</v>
      </c>
      <c r="K98">
        <f t="shared" si="8"/>
        <v>45</v>
      </c>
      <c r="L98" s="1">
        <v>34.6000000000001</v>
      </c>
      <c r="M98" s="2">
        <f t="shared" si="5"/>
        <v>0.373449000796813</v>
      </c>
    </row>
    <row r="99" spans="7:13" ht="12.75">
      <c r="G99" s="6">
        <v>1971.6</v>
      </c>
      <c r="H99" s="1">
        <f t="shared" si="9"/>
        <v>11.599999999999909</v>
      </c>
      <c r="I99" s="2">
        <f t="shared" si="6"/>
        <v>34.41791988586596</v>
      </c>
      <c r="J99">
        <f t="shared" si="7"/>
        <v>24.92</v>
      </c>
      <c r="K99">
        <f t="shared" si="8"/>
        <v>45</v>
      </c>
      <c r="L99" s="1">
        <v>34.7000000000001</v>
      </c>
      <c r="M99" s="2">
        <f t="shared" si="5"/>
        <v>0.37367899362549817</v>
      </c>
    </row>
    <row r="100" spans="7:13" ht="12.75">
      <c r="G100" s="6">
        <v>1972</v>
      </c>
      <c r="H100" s="1">
        <f t="shared" si="9"/>
        <v>12</v>
      </c>
      <c r="I100" s="2">
        <f t="shared" si="6"/>
        <v>34.56716477121656</v>
      </c>
      <c r="J100">
        <f t="shared" si="7"/>
        <v>24.92</v>
      </c>
      <c r="K100">
        <f t="shared" si="8"/>
        <v>45</v>
      </c>
      <c r="L100" s="1">
        <v>34.8000000000001</v>
      </c>
      <c r="M100" s="2">
        <f t="shared" si="5"/>
        <v>0.37383479521912355</v>
      </c>
    </row>
    <row r="101" spans="7:13" ht="12.75">
      <c r="G101" s="6">
        <v>1972.4</v>
      </c>
      <c r="H101" s="1">
        <f t="shared" si="9"/>
        <v>12.400000000000091</v>
      </c>
      <c r="I101" s="2">
        <f t="shared" si="6"/>
        <v>34.716583734433115</v>
      </c>
      <c r="J101">
        <f t="shared" si="7"/>
        <v>24.92</v>
      </c>
      <c r="K101">
        <f t="shared" si="8"/>
        <v>45</v>
      </c>
      <c r="L101" s="1">
        <v>34.9000000000001</v>
      </c>
      <c r="M101" s="2">
        <f t="shared" si="5"/>
        <v>0.37391640557768924</v>
      </c>
    </row>
    <row r="102" spans="4:13" ht="12.75">
      <c r="D102" s="2"/>
      <c r="G102" s="6">
        <v>1972.8</v>
      </c>
      <c r="H102" s="1">
        <f t="shared" si="9"/>
        <v>12.799999999999955</v>
      </c>
      <c r="I102" s="2">
        <f t="shared" si="6"/>
        <v>34.86611066505307</v>
      </c>
      <c r="J102">
        <f t="shared" si="7"/>
        <v>24.92</v>
      </c>
      <c r="K102">
        <f t="shared" si="8"/>
        <v>45</v>
      </c>
      <c r="L102" s="1">
        <v>35.0000000000001</v>
      </c>
      <c r="M102" s="2">
        <f t="shared" si="5"/>
        <v>0.3739238247011951</v>
      </c>
    </row>
    <row r="103" spans="7:13" ht="12.75">
      <c r="G103" s="6">
        <v>1973.2</v>
      </c>
      <c r="H103" s="1">
        <f t="shared" si="9"/>
        <v>13.200000000000045</v>
      </c>
      <c r="I103" s="2">
        <f t="shared" si="6"/>
        <v>35.01567926117809</v>
      </c>
      <c r="J103">
        <f t="shared" si="7"/>
        <v>24.92</v>
      </c>
      <c r="K103">
        <f t="shared" si="8"/>
        <v>45</v>
      </c>
      <c r="L103" s="1">
        <v>35.1000000000001</v>
      </c>
      <c r="M103" s="2">
        <f t="shared" si="5"/>
        <v>0.3738570525896413</v>
      </c>
    </row>
    <row r="104" spans="7:13" ht="12.75">
      <c r="G104" s="6">
        <v>1973.6</v>
      </c>
      <c r="H104" s="1">
        <f t="shared" si="9"/>
        <v>13.599999999999909</v>
      </c>
      <c r="I104" s="2">
        <f t="shared" si="6"/>
        <v>35.16522314697734</v>
      </c>
      <c r="J104">
        <f t="shared" si="7"/>
        <v>24.92</v>
      </c>
      <c r="K104">
        <f t="shared" si="8"/>
        <v>45</v>
      </c>
      <c r="L104" s="1">
        <v>35.2000000000001</v>
      </c>
      <c r="M104" s="2">
        <f t="shared" si="5"/>
        <v>0.3737160892430277</v>
      </c>
    </row>
    <row r="105" spans="7:13" ht="12.75">
      <c r="G105" s="6">
        <v>1974</v>
      </c>
      <c r="H105" s="1">
        <f t="shared" si="9"/>
        <v>14</v>
      </c>
      <c r="I105" s="2">
        <f t="shared" si="6"/>
        <v>35.314675990470576</v>
      </c>
      <c r="J105">
        <f t="shared" si="7"/>
        <v>24.92</v>
      </c>
      <c r="K105">
        <f t="shared" si="8"/>
        <v>45</v>
      </c>
      <c r="L105" s="1">
        <v>35.3000000000001</v>
      </c>
      <c r="M105" s="2">
        <f t="shared" si="5"/>
        <v>0.37350093466135426</v>
      </c>
    </row>
    <row r="106" spans="7:13" ht="12.75">
      <c r="G106" s="6">
        <v>1974.4</v>
      </c>
      <c r="H106" s="1">
        <f t="shared" si="9"/>
        <v>14.400000000000091</v>
      </c>
      <c r="I106" s="2">
        <f t="shared" si="6"/>
        <v>35.46397162114475</v>
      </c>
      <c r="J106">
        <f t="shared" si="7"/>
        <v>24.92</v>
      </c>
      <c r="K106">
        <f t="shared" si="8"/>
        <v>45</v>
      </c>
      <c r="L106" s="1">
        <v>35.4000000000001</v>
      </c>
      <c r="M106" s="2">
        <f t="shared" si="5"/>
        <v>0.37321158884462113</v>
      </c>
    </row>
    <row r="107" spans="7:13" ht="12.75">
      <c r="G107" s="6">
        <v>1974.8</v>
      </c>
      <c r="H107" s="1">
        <f t="shared" si="9"/>
        <v>14.799999999999955</v>
      </c>
      <c r="I107" s="2">
        <f t="shared" si="6"/>
        <v>35.61304414696335</v>
      </c>
      <c r="J107">
        <f t="shared" si="7"/>
        <v>24.92</v>
      </c>
      <c r="K107">
        <f t="shared" si="8"/>
        <v>45</v>
      </c>
      <c r="L107" s="1">
        <v>35.5000000000001</v>
      </c>
      <c r="M107" s="2">
        <f t="shared" si="5"/>
        <v>0.37284805179282826</v>
      </c>
    </row>
    <row r="108" spans="7:13" ht="12.75">
      <c r="G108" s="6">
        <v>1975.2</v>
      </c>
      <c r="H108" s="1">
        <f t="shared" si="9"/>
        <v>15.200000000000045</v>
      </c>
      <c r="I108" s="2">
        <f t="shared" si="6"/>
        <v>35.76182807032876</v>
      </c>
      <c r="J108">
        <f t="shared" si="7"/>
        <v>24.92</v>
      </c>
      <c r="K108">
        <f t="shared" si="8"/>
        <v>45</v>
      </c>
      <c r="L108" s="1">
        <v>35.6000000000002</v>
      </c>
      <c r="M108" s="2">
        <f t="shared" si="5"/>
        <v>0.3724103235059751</v>
      </c>
    </row>
    <row r="109" spans="7:13" ht="12.75">
      <c r="G109" s="6">
        <v>1975.6</v>
      </c>
      <c r="H109" s="1">
        <f t="shared" si="9"/>
        <v>15.599999999999909</v>
      </c>
      <c r="I109" s="2">
        <f t="shared" si="6"/>
        <v>35.910258402564665</v>
      </c>
      <c r="J109">
        <f t="shared" si="7"/>
        <v>24.92</v>
      </c>
      <c r="K109">
        <f t="shared" si="8"/>
        <v>45</v>
      </c>
      <c r="L109" s="1">
        <v>35.7000000000002</v>
      </c>
      <c r="M109" s="2">
        <f t="shared" si="5"/>
        <v>0.3718984039840626</v>
      </c>
    </row>
    <row r="110" spans="7:13" ht="12.75">
      <c r="G110" s="6">
        <v>1976</v>
      </c>
      <c r="H110" s="1">
        <f t="shared" si="9"/>
        <v>16</v>
      </c>
      <c r="I110" s="2">
        <f t="shared" si="6"/>
        <v>36.05827077649785</v>
      </c>
      <c r="J110">
        <f t="shared" si="7"/>
        <v>24.92</v>
      </c>
      <c r="K110">
        <f t="shared" si="8"/>
        <v>45</v>
      </c>
      <c r="L110" s="1">
        <v>35.8000000000002</v>
      </c>
      <c r="M110" s="2">
        <f t="shared" si="5"/>
        <v>0.3713122932270903</v>
      </c>
    </row>
    <row r="111" spans="7:13" ht="12.75">
      <c r="G111" s="6">
        <v>1976.4</v>
      </c>
      <c r="H111" s="1">
        <f t="shared" si="9"/>
        <v>16.40000000000009</v>
      </c>
      <c r="I111" s="2">
        <f t="shared" si="6"/>
        <v>36.205801556726634</v>
      </c>
      <c r="J111">
        <f t="shared" si="7"/>
        <v>24.92</v>
      </c>
      <c r="K111">
        <f t="shared" si="8"/>
        <v>45</v>
      </c>
      <c r="L111" s="1">
        <v>35.9000000000002</v>
      </c>
      <c r="M111" s="2">
        <f t="shared" si="5"/>
        <v>0.3706519912350584</v>
      </c>
    </row>
    <row r="112" spans="7:13" ht="12.75">
      <c r="G112" s="6">
        <v>1976.8</v>
      </c>
      <c r="H112" s="1">
        <f t="shared" si="9"/>
        <v>16.799999999999955</v>
      </c>
      <c r="I112" s="2">
        <f t="shared" si="6"/>
        <v>36.35278794718191</v>
      </c>
      <c r="J112">
        <f t="shared" si="7"/>
        <v>24.92</v>
      </c>
      <c r="K112">
        <f t="shared" si="8"/>
        <v>45</v>
      </c>
      <c r="L112" s="1">
        <v>36.0000000000002</v>
      </c>
      <c r="M112" s="2">
        <f t="shared" si="5"/>
        <v>0.3699174980079666</v>
      </c>
    </row>
    <row r="113" spans="7:13" ht="12.75">
      <c r="G113" s="6">
        <v>1977.2</v>
      </c>
      <c r="H113" s="1">
        <f t="shared" si="9"/>
        <v>17.200000000000045</v>
      </c>
      <c r="I113" s="2">
        <f t="shared" si="6"/>
        <v>36.49916809560163</v>
      </c>
      <c r="J113">
        <f t="shared" si="7"/>
        <v>24.92</v>
      </c>
      <c r="K113">
        <f t="shared" si="8"/>
        <v>45</v>
      </c>
      <c r="L113" s="1">
        <v>36.1000000000002</v>
      </c>
      <c r="M113" s="2">
        <f t="shared" si="5"/>
        <v>0.369108813545815</v>
      </c>
    </row>
    <row r="114" spans="7:13" ht="12.75">
      <c r="G114" s="6">
        <v>1977.6</v>
      </c>
      <c r="H114" s="1">
        <f t="shared" si="9"/>
        <v>17.59999999999991</v>
      </c>
      <c r="I114" s="2">
        <f t="shared" si="6"/>
        <v>36.644881194558245</v>
      </c>
      <c r="J114">
        <f t="shared" si="7"/>
        <v>24.92</v>
      </c>
      <c r="K114">
        <f t="shared" si="8"/>
        <v>45</v>
      </c>
      <c r="L114" s="1">
        <v>36.2000000000002</v>
      </c>
      <c r="M114" s="2">
        <f t="shared" si="5"/>
        <v>0.3682259378486037</v>
      </c>
    </row>
    <row r="115" spans="7:13" ht="12.75">
      <c r="G115" s="6">
        <v>1978</v>
      </c>
      <c r="H115" s="1">
        <f t="shared" si="9"/>
        <v>18</v>
      </c>
      <c r="I115" s="2">
        <f t="shared" si="6"/>
        <v>36.78986757870343</v>
      </c>
      <c r="J115">
        <f t="shared" si="7"/>
        <v>24.92</v>
      </c>
      <c r="K115">
        <f t="shared" si="8"/>
        <v>45</v>
      </c>
      <c r="L115" s="1">
        <v>36.3000000000002</v>
      </c>
      <c r="M115" s="2">
        <f t="shared" si="5"/>
        <v>0.3672688709163326</v>
      </c>
    </row>
    <row r="116" spans="7:13" ht="12.75">
      <c r="G116" s="6">
        <v>1978.4</v>
      </c>
      <c r="H116" s="1">
        <f t="shared" si="9"/>
        <v>18.40000000000009</v>
      </c>
      <c r="I116" s="2">
        <f t="shared" si="6"/>
        <v>36.934068817912845</v>
      </c>
      <c r="J116">
        <f t="shared" si="7"/>
        <v>24.92</v>
      </c>
      <c r="K116">
        <f t="shared" si="8"/>
        <v>45</v>
      </c>
      <c r="L116" s="1">
        <v>36.4000000000002</v>
      </c>
      <c r="M116" s="2">
        <f t="shared" si="5"/>
        <v>0.36623761274900185</v>
      </c>
    </row>
    <row r="117" spans="7:13" ht="12.75">
      <c r="G117" s="6">
        <v>1978.8</v>
      </c>
      <c r="H117" s="1">
        <f t="shared" si="9"/>
        <v>18.799999999999955</v>
      </c>
      <c r="I117" s="2">
        <f t="shared" si="6"/>
        <v>37.077427806043104</v>
      </c>
      <c r="J117">
        <f t="shared" si="7"/>
        <v>24.92</v>
      </c>
      <c r="K117">
        <f t="shared" si="8"/>
        <v>45</v>
      </c>
      <c r="L117" s="1">
        <v>36.5000000000002</v>
      </c>
      <c r="M117" s="2">
        <f t="shared" si="5"/>
        <v>0.36513216334661125</v>
      </c>
    </row>
    <row r="118" spans="7:13" ht="12.75">
      <c r="G118" s="6">
        <v>1979.2</v>
      </c>
      <c r="H118" s="1">
        <f t="shared" si="9"/>
        <v>19.200000000000045</v>
      </c>
      <c r="I118" s="2">
        <f t="shared" si="6"/>
        <v>37.21988884503664</v>
      </c>
      <c r="J118">
        <f t="shared" si="7"/>
        <v>24.92</v>
      </c>
      <c r="K118">
        <f t="shared" si="8"/>
        <v>45</v>
      </c>
      <c r="L118" s="1">
        <v>36.6000000000002</v>
      </c>
      <c r="M118" s="2">
        <f t="shared" si="5"/>
        <v>0.36395252270916084</v>
      </c>
    </row>
    <row r="119" spans="7:13" ht="12.75">
      <c r="G119" s="6">
        <v>1979.6</v>
      </c>
      <c r="H119" s="1">
        <f t="shared" si="9"/>
        <v>19.59999999999991</v>
      </c>
      <c r="I119" s="2">
        <f t="shared" si="6"/>
        <v>37.36139772413759</v>
      </c>
      <c r="J119">
        <f t="shared" si="7"/>
        <v>24.92</v>
      </c>
      <c r="K119">
        <f t="shared" si="8"/>
        <v>45</v>
      </c>
      <c r="L119" s="1">
        <v>36.7000000000002</v>
      </c>
      <c r="M119" s="2">
        <f t="shared" si="5"/>
        <v>0.36269869083665074</v>
      </c>
    </row>
    <row r="120" spans="7:13" ht="12.75">
      <c r="G120" s="6">
        <v>1980</v>
      </c>
      <c r="H120" s="1">
        <f t="shared" si="9"/>
        <v>20</v>
      </c>
      <c r="I120" s="2">
        <f t="shared" si="6"/>
        <v>37.50190179401288</v>
      </c>
      <c r="J120">
        <f t="shared" si="7"/>
        <v>24.92</v>
      </c>
      <c r="K120">
        <f t="shared" si="8"/>
        <v>45</v>
      </c>
      <c r="L120" s="1">
        <v>36.8000000000002</v>
      </c>
      <c r="M120" s="2">
        <f t="shared" si="5"/>
        <v>0.36137066772908083</v>
      </c>
    </row>
    <row r="121" spans="7:13" ht="12.75">
      <c r="G121" s="6">
        <v>1980.4</v>
      </c>
      <c r="H121" s="1">
        <f t="shared" si="9"/>
        <v>20.40000000000009</v>
      </c>
      <c r="I121" s="2">
        <f t="shared" si="6"/>
        <v>37.64135003559771</v>
      </c>
      <c r="J121">
        <f t="shared" si="7"/>
        <v>24.92</v>
      </c>
      <c r="K121">
        <f t="shared" si="8"/>
        <v>45</v>
      </c>
      <c r="L121" s="1">
        <v>36.9000000000002</v>
      </c>
      <c r="M121" s="2">
        <f t="shared" si="5"/>
        <v>0.35996845338645134</v>
      </c>
    </row>
    <row r="122" spans="7:13" ht="12.75">
      <c r="G122" s="6">
        <v>1980.8</v>
      </c>
      <c r="H122" s="1">
        <f t="shared" si="9"/>
        <v>20.799999999999955</v>
      </c>
      <c r="I122" s="2">
        <f t="shared" si="6"/>
        <v>37.77969312351808</v>
      </c>
      <c r="J122">
        <f t="shared" si="7"/>
        <v>24.92</v>
      </c>
      <c r="K122">
        <f t="shared" si="8"/>
        <v>45</v>
      </c>
      <c r="L122" s="1">
        <v>37.0000000000002</v>
      </c>
      <c r="M122" s="2">
        <f t="shared" si="5"/>
        <v>0.35849204780876187</v>
      </c>
    </row>
    <row r="123" spans="7:13" ht="12.75">
      <c r="G123" s="6">
        <v>1981.2</v>
      </c>
      <c r="H123" s="1">
        <f t="shared" si="9"/>
        <v>21.200000000000045</v>
      </c>
      <c r="I123" s="2">
        <f t="shared" si="6"/>
        <v>37.9168834839704</v>
      </c>
      <c r="J123">
        <f t="shared" si="7"/>
        <v>24.92</v>
      </c>
      <c r="K123">
        <f t="shared" si="8"/>
        <v>45</v>
      </c>
      <c r="L123" s="1">
        <v>37.1000000000002</v>
      </c>
      <c r="M123" s="2">
        <f t="shared" si="5"/>
        <v>0.3569414509960127</v>
      </c>
    </row>
    <row r="124" spans="7:13" ht="12.75">
      <c r="G124" s="6">
        <v>1981.6</v>
      </c>
      <c r="H124" s="1">
        <f t="shared" si="9"/>
        <v>21.59999999999991</v>
      </c>
      <c r="I124" s="2">
        <f t="shared" si="6"/>
        <v>38.0528753469675</v>
      </c>
      <c r="J124">
        <f t="shared" si="7"/>
        <v>24.92</v>
      </c>
      <c r="K124">
        <f t="shared" si="8"/>
        <v>45</v>
      </c>
      <c r="L124" s="1">
        <v>37.2000000000002</v>
      </c>
      <c r="M124" s="2">
        <f t="shared" si="5"/>
        <v>0.35531666294820374</v>
      </c>
    </row>
    <row r="125" spans="7:13" ht="12.75">
      <c r="G125" s="6">
        <v>1982.00000000001</v>
      </c>
      <c r="H125" s="1">
        <f t="shared" si="9"/>
        <v>22.000000000010004</v>
      </c>
      <c r="I125" s="2">
        <f t="shared" si="6"/>
        <v>38.18762479289613</v>
      </c>
      <c r="J125">
        <f t="shared" si="7"/>
        <v>24.92</v>
      </c>
      <c r="K125">
        <f t="shared" si="8"/>
        <v>45</v>
      </c>
      <c r="L125" s="1">
        <v>37.3000000000002</v>
      </c>
      <c r="M125" s="2">
        <f t="shared" si="5"/>
        <v>0.3536176836653351</v>
      </c>
    </row>
    <row r="126" spans="7:13" ht="12.75">
      <c r="G126" s="6">
        <v>1982.40000000001</v>
      </c>
      <c r="H126" s="1">
        <f t="shared" si="9"/>
        <v>22.400000000010095</v>
      </c>
      <c r="I126" s="2">
        <f t="shared" si="6"/>
        <v>38.321089793332256</v>
      </c>
      <c r="J126">
        <f t="shared" si="7"/>
        <v>24.92</v>
      </c>
      <c r="K126">
        <f t="shared" si="8"/>
        <v>45</v>
      </c>
      <c r="L126" s="1">
        <v>37.4000000000002</v>
      </c>
      <c r="M126" s="2">
        <f t="shared" si="5"/>
        <v>0.3518445131474068</v>
      </c>
    </row>
    <row r="127" spans="7:13" ht="12.75">
      <c r="G127" s="6">
        <v>1982.80000000001</v>
      </c>
      <c r="H127" s="1">
        <f t="shared" si="9"/>
        <v>22.80000000000996</v>
      </c>
      <c r="I127" s="2">
        <f t="shared" si="6"/>
        <v>38.45323024616306</v>
      </c>
      <c r="J127">
        <f t="shared" si="7"/>
        <v>24.92</v>
      </c>
      <c r="K127">
        <f t="shared" si="8"/>
        <v>45</v>
      </c>
      <c r="L127" s="1">
        <v>37.5000000000002</v>
      </c>
      <c r="M127" s="2">
        <f t="shared" si="5"/>
        <v>0.3499971513944185</v>
      </c>
    </row>
    <row r="128" spans="7:13" ht="12.75">
      <c r="G128" s="6">
        <v>1983.20000000001</v>
      </c>
      <c r="H128" s="1">
        <f t="shared" si="9"/>
        <v>23.20000000001005</v>
      </c>
      <c r="I128" s="2">
        <f t="shared" si="6"/>
        <v>38.58400800497209</v>
      </c>
      <c r="J128">
        <f t="shared" si="7"/>
        <v>24.92</v>
      </c>
      <c r="K128">
        <f t="shared" si="8"/>
        <v>45</v>
      </c>
      <c r="L128" s="1">
        <v>37.6000000000002</v>
      </c>
      <c r="M128" s="2">
        <f t="shared" si="5"/>
        <v>0.34807559840637053</v>
      </c>
    </row>
    <row r="129" spans="7:13" ht="12.75">
      <c r="G129" s="6">
        <v>1983.60000000001</v>
      </c>
      <c r="H129" s="1">
        <f t="shared" si="9"/>
        <v>23.600000000009913</v>
      </c>
      <c r="I129" s="2">
        <f t="shared" si="6"/>
        <v>38.71338690278767</v>
      </c>
      <c r="J129">
        <f t="shared" si="7"/>
        <v>24.92</v>
      </c>
      <c r="K129">
        <f t="shared" si="8"/>
        <v>45</v>
      </c>
      <c r="L129" s="1">
        <v>37.7000000000002</v>
      </c>
      <c r="M129" s="2">
        <f t="shared" si="5"/>
        <v>0.34607985418326276</v>
      </c>
    </row>
    <row r="130" spans="7:13" ht="12.75">
      <c r="G130" s="6">
        <v>1984.00000000001</v>
      </c>
      <c r="H130" s="1">
        <f t="shared" si="9"/>
        <v>24.000000000010004</v>
      </c>
      <c r="I130" s="2">
        <f t="shared" si="6"/>
        <v>38.84133277025195</v>
      </c>
      <c r="J130">
        <f t="shared" si="7"/>
        <v>24.92</v>
      </c>
      <c r="K130">
        <f t="shared" si="8"/>
        <v>45</v>
      </c>
      <c r="L130" s="1">
        <v>37.8000000000002</v>
      </c>
      <c r="M130" s="2">
        <f aca="true" t="shared" si="10" ref="M130:M193">C_*(XX-h)*(K-(XX-h))</f>
        <v>0.34400991872509523</v>
      </c>
    </row>
    <row r="131" spans="7:13" ht="12.75">
      <c r="G131" s="6">
        <v>1984.40000000001</v>
      </c>
      <c r="H131" s="1">
        <f t="shared" si="9"/>
        <v>24.400000000010095</v>
      </c>
      <c r="I131" s="2">
        <f aca="true" t="shared" si="11" ref="I131:I194">h+K/(1+e^(b-a*t))</f>
        <v>38.96781344831096</v>
      </c>
      <c r="J131">
        <f aca="true" t="shared" si="12" ref="J131:J194">h</f>
        <v>24.92</v>
      </c>
      <c r="K131">
        <f aca="true" t="shared" si="13" ref="K131:K194">h+K</f>
        <v>45</v>
      </c>
      <c r="L131" s="1">
        <v>37.9000000000002</v>
      </c>
      <c r="M131" s="2">
        <f t="shared" si="10"/>
        <v>0.3418657920318682</v>
      </c>
    </row>
    <row r="132" spans="7:13" ht="12.75">
      <c r="G132" s="6">
        <v>1984.80000000001</v>
      </c>
      <c r="H132" s="1">
        <f t="shared" si="9"/>
        <v>24.80000000000996</v>
      </c>
      <c r="I132" s="2">
        <f t="shared" si="11"/>
        <v>39.09279879554903</v>
      </c>
      <c r="J132">
        <f t="shared" si="12"/>
        <v>24.92</v>
      </c>
      <c r="K132">
        <f t="shared" si="13"/>
        <v>45</v>
      </c>
      <c r="L132" s="1">
        <v>38.0000000000002</v>
      </c>
      <c r="M132" s="2">
        <f t="shared" si="10"/>
        <v>0.33964747410358115</v>
      </c>
    </row>
    <row r="133" spans="7:13" ht="12.75">
      <c r="G133" s="6">
        <v>1985.20000000001</v>
      </c>
      <c r="H133" s="1">
        <f t="shared" si="9"/>
        <v>25.20000000001005</v>
      </c>
      <c r="I133" s="2">
        <f t="shared" si="11"/>
        <v>39.21626069030919</v>
      </c>
      <c r="J133">
        <f t="shared" si="12"/>
        <v>24.92</v>
      </c>
      <c r="K133">
        <f t="shared" si="13"/>
        <v>45</v>
      </c>
      <c r="L133" s="1">
        <v>38.1000000000002</v>
      </c>
      <c r="M133" s="2">
        <f t="shared" si="10"/>
        <v>0.3373549649402343</v>
      </c>
    </row>
    <row r="134" spans="7:13" ht="12.75">
      <c r="G134" s="6">
        <v>1985.60000000001</v>
      </c>
      <c r="H134" s="1">
        <f t="shared" si="9"/>
        <v>25.600000000009913</v>
      </c>
      <c r="I134" s="2">
        <f t="shared" si="11"/>
        <v>39.3381730277598</v>
      </c>
      <c r="J134">
        <f t="shared" si="12"/>
        <v>24.92</v>
      </c>
      <c r="K134">
        <f t="shared" si="13"/>
        <v>45</v>
      </c>
      <c r="L134" s="1">
        <v>38.2000000000002</v>
      </c>
      <c r="M134" s="2">
        <f t="shared" si="10"/>
        <v>0.3349882645418278</v>
      </c>
    </row>
    <row r="135" spans="7:13" ht="12.75">
      <c r="G135" s="6">
        <v>1986.00000000001</v>
      </c>
      <c r="H135" s="1">
        <f aca="true" t="shared" si="14" ref="H135:H198">G135-1960</f>
        <v>26.000000000010004</v>
      </c>
      <c r="I135" s="2">
        <f t="shared" si="11"/>
        <v>39.458511712087706</v>
      </c>
      <c r="J135">
        <f t="shared" si="12"/>
        <v>24.92</v>
      </c>
      <c r="K135">
        <f t="shared" si="13"/>
        <v>45</v>
      </c>
      <c r="L135" s="1">
        <v>38.3000000000002</v>
      </c>
      <c r="M135" s="2">
        <f t="shared" si="10"/>
        <v>0.3325473729083615</v>
      </c>
    </row>
    <row r="136" spans="7:13" ht="12.75">
      <c r="G136" s="6">
        <v>1986.40000000001</v>
      </c>
      <c r="H136" s="1">
        <f t="shared" si="14"/>
        <v>26.400000000010095</v>
      </c>
      <c r="I136" s="2">
        <f t="shared" si="11"/>
        <v>39.57725464400968</v>
      </c>
      <c r="J136">
        <f t="shared" si="12"/>
        <v>24.92</v>
      </c>
      <c r="K136">
        <f t="shared" si="13"/>
        <v>45</v>
      </c>
      <c r="L136" s="1">
        <v>38.4000000000002</v>
      </c>
      <c r="M136" s="2">
        <f t="shared" si="10"/>
        <v>0.3300322900398356</v>
      </c>
    </row>
    <row r="137" spans="7:13" ht="12.75">
      <c r="G137" s="6">
        <v>1986.80000000001</v>
      </c>
      <c r="H137" s="1">
        <f t="shared" si="14"/>
        <v>26.80000000000996</v>
      </c>
      <c r="I137" s="2">
        <f t="shared" si="11"/>
        <v>39.694381703811274</v>
      </c>
      <c r="J137">
        <f t="shared" si="12"/>
        <v>24.92</v>
      </c>
      <c r="K137">
        <f t="shared" si="13"/>
        <v>45</v>
      </c>
      <c r="L137" s="1">
        <v>38.5000000000002</v>
      </c>
      <c r="M137" s="2">
        <f t="shared" si="10"/>
        <v>0.3274430159362497</v>
      </c>
    </row>
    <row r="138" spans="7:13" ht="12.75">
      <c r="G138" s="6">
        <v>1987.20000000001</v>
      </c>
      <c r="H138" s="1">
        <f t="shared" si="14"/>
        <v>27.20000000001005</v>
      </c>
      <c r="I138" s="2">
        <f t="shared" si="11"/>
        <v>39.80987473013184</v>
      </c>
      <c r="J138">
        <f t="shared" si="12"/>
        <v>24.92</v>
      </c>
      <c r="K138">
        <f t="shared" si="13"/>
        <v>45</v>
      </c>
      <c r="L138" s="1">
        <v>38.6000000000002</v>
      </c>
      <c r="M138" s="2">
        <f t="shared" si="10"/>
        <v>0.3247795505976041</v>
      </c>
    </row>
    <row r="139" spans="7:13" ht="12.75">
      <c r="G139" s="6">
        <v>1987.60000000001</v>
      </c>
      <c r="H139" s="1">
        <f t="shared" si="14"/>
        <v>27.600000000009913</v>
      </c>
      <c r="I139" s="2">
        <f t="shared" si="11"/>
        <v>39.92371749472429</v>
      </c>
      <c r="J139">
        <f t="shared" si="12"/>
        <v>24.92</v>
      </c>
      <c r="K139">
        <f t="shared" si="13"/>
        <v>45</v>
      </c>
      <c r="L139" s="1">
        <v>38.7000000000002</v>
      </c>
      <c r="M139" s="2">
        <f t="shared" si="10"/>
        <v>0.3220418940238987</v>
      </c>
    </row>
    <row r="140" spans="7:13" ht="12.75">
      <c r="G140" s="6">
        <v>1988.00000000001</v>
      </c>
      <c r="H140" s="1">
        <f t="shared" si="14"/>
        <v>28.000000000010004</v>
      </c>
      <c r="I140" s="2">
        <f t="shared" si="11"/>
        <v>40.03589567342883</v>
      </c>
      <c r="J140">
        <f t="shared" si="12"/>
        <v>24.92</v>
      </c>
      <c r="K140">
        <f t="shared" si="13"/>
        <v>45</v>
      </c>
      <c r="L140" s="1">
        <v>38.8000000000002</v>
      </c>
      <c r="M140" s="2">
        <f t="shared" si="10"/>
        <v>0.3192300462151336</v>
      </c>
    </row>
    <row r="141" spans="7:13" ht="12.75">
      <c r="G141" s="6">
        <v>1988.40000000001</v>
      </c>
      <c r="H141" s="1">
        <f t="shared" si="14"/>
        <v>28.400000000010095</v>
      </c>
      <c r="I141" s="2">
        <f t="shared" si="11"/>
        <v>40.14639681360273</v>
      </c>
      <c r="J141">
        <f t="shared" si="12"/>
        <v>24.92</v>
      </c>
      <c r="K141">
        <f t="shared" si="13"/>
        <v>45</v>
      </c>
      <c r="L141" s="1">
        <v>38.9000000000002</v>
      </c>
      <c r="M141" s="2">
        <f t="shared" si="10"/>
        <v>0.31634400717130895</v>
      </c>
    </row>
    <row r="142" spans="7:13" ht="12.75">
      <c r="G142" s="6">
        <v>1988.80000000001</v>
      </c>
      <c r="H142" s="1">
        <f t="shared" si="14"/>
        <v>28.80000000000996</v>
      </c>
      <c r="I142" s="2">
        <f t="shared" si="11"/>
        <v>40.255210298256415</v>
      </c>
      <c r="J142">
        <f t="shared" si="12"/>
        <v>24.92</v>
      </c>
      <c r="K142">
        <f t="shared" si="13"/>
        <v>45</v>
      </c>
      <c r="L142" s="1">
        <v>39.0000000000002</v>
      </c>
      <c r="M142" s="2">
        <f t="shared" si="10"/>
        <v>0.3133837768924243</v>
      </c>
    </row>
    <row r="143" spans="7:13" ht="12.75">
      <c r="G143" s="6">
        <v>1989.20000000001</v>
      </c>
      <c r="H143" s="1">
        <f t="shared" si="14"/>
        <v>29.20000000001005</v>
      </c>
      <c r="I143" s="2">
        <f t="shared" si="11"/>
        <v>40.36232730714724</v>
      </c>
      <c r="J143">
        <f t="shared" si="12"/>
        <v>24.92</v>
      </c>
      <c r="K143">
        <f t="shared" si="13"/>
        <v>45</v>
      </c>
      <c r="L143" s="1">
        <v>39.1000000000002</v>
      </c>
      <c r="M143" s="2">
        <f t="shared" si="10"/>
        <v>0.31034935537847985</v>
      </c>
    </row>
    <row r="144" spans="7:13" ht="12.75">
      <c r="G144" s="6">
        <v>1989.60000000001</v>
      </c>
      <c r="H144" s="1">
        <f t="shared" si="14"/>
        <v>29.600000000009913</v>
      </c>
      <c r="I144" s="2">
        <f t="shared" si="11"/>
        <v>40.46774077508354</v>
      </c>
      <c r="J144">
        <f t="shared" si="12"/>
        <v>24.92</v>
      </c>
      <c r="K144">
        <f t="shared" si="13"/>
        <v>45</v>
      </c>
      <c r="L144" s="1">
        <v>39.2000000000002</v>
      </c>
      <c r="M144" s="2">
        <f t="shared" si="10"/>
        <v>0.30724074262947565</v>
      </c>
    </row>
    <row r="145" spans="7:13" ht="12.75">
      <c r="G145" s="6">
        <v>1990.00000000001</v>
      </c>
      <c r="H145" s="1">
        <f t="shared" si="14"/>
        <v>30.000000000010004</v>
      </c>
      <c r="I145" s="2">
        <f t="shared" si="11"/>
        <v>40.57144534769408</v>
      </c>
      <c r="J145">
        <f t="shared" si="12"/>
        <v>24.92</v>
      </c>
      <c r="K145">
        <f t="shared" si="13"/>
        <v>45</v>
      </c>
      <c r="L145" s="1">
        <v>39.3000000000002</v>
      </c>
      <c r="M145" s="2">
        <f t="shared" si="10"/>
        <v>0.30405793864541175</v>
      </c>
    </row>
    <row r="146" spans="7:13" ht="12.75">
      <c r="G146" s="6">
        <v>1990.40000000001</v>
      </c>
      <c r="H146" s="1">
        <f t="shared" si="14"/>
        <v>30.400000000010095</v>
      </c>
      <c r="I146" s="2">
        <f t="shared" si="11"/>
        <v>40.67343733491303</v>
      </c>
      <c r="J146">
        <f t="shared" si="12"/>
        <v>24.92</v>
      </c>
      <c r="K146">
        <f t="shared" si="13"/>
        <v>45</v>
      </c>
      <c r="L146" s="1">
        <v>39.4000000000002</v>
      </c>
      <c r="M146" s="2">
        <f t="shared" si="10"/>
        <v>0.30080094342628827</v>
      </c>
    </row>
    <row r="147" spans="7:13" ht="12.75">
      <c r="G147" s="6">
        <v>1990.80000000001</v>
      </c>
      <c r="H147" s="1">
        <f t="shared" si="14"/>
        <v>30.80000000000996</v>
      </c>
      <c r="I147" s="2">
        <f t="shared" si="11"/>
        <v>40.773714662431416</v>
      </c>
      <c r="J147">
        <f t="shared" si="12"/>
        <v>24.92</v>
      </c>
      <c r="K147">
        <f t="shared" si="13"/>
        <v>45</v>
      </c>
      <c r="L147" s="1">
        <v>39.5000000000002</v>
      </c>
      <c r="M147" s="2">
        <f t="shared" si="10"/>
        <v>0.2974697569721048</v>
      </c>
    </row>
    <row r="148" spans="7:13" ht="12.75">
      <c r="G148" s="6">
        <v>1991.20000000001</v>
      </c>
      <c r="H148" s="1">
        <f t="shared" si="14"/>
        <v>31.20000000001005</v>
      </c>
      <c r="I148" s="2">
        <f t="shared" si="11"/>
        <v>40.872276821359925</v>
      </c>
      <c r="J148">
        <f t="shared" si="12"/>
        <v>24.92</v>
      </c>
      <c r="K148">
        <f t="shared" si="13"/>
        <v>45</v>
      </c>
      <c r="L148" s="1">
        <v>39.6000000000002</v>
      </c>
      <c r="M148" s="2">
        <f t="shared" si="10"/>
        <v>0.2940643792828616</v>
      </c>
    </row>
    <row r="149" spans="7:13" ht="12.75">
      <c r="G149" s="6">
        <v>1991.60000000001</v>
      </c>
      <c r="H149" s="1">
        <f t="shared" si="14"/>
        <v>31.600000000009913</v>
      </c>
      <c r="I149" s="2">
        <f t="shared" si="11"/>
        <v>40.96912481634288</v>
      </c>
      <c r="J149">
        <f t="shared" si="12"/>
        <v>24.92</v>
      </c>
      <c r="K149">
        <f t="shared" si="13"/>
        <v>45</v>
      </c>
      <c r="L149" s="1">
        <v>39.7000000000002</v>
      </c>
      <c r="M149" s="2">
        <f t="shared" si="10"/>
        <v>0.29058481035855865</v>
      </c>
    </row>
    <row r="150" spans="7:13" ht="12.75">
      <c r="G150" s="6">
        <v>1992.00000000001</v>
      </c>
      <c r="H150" s="1">
        <f t="shared" si="14"/>
        <v>32.000000000010004</v>
      </c>
      <c r="I150" s="2">
        <f t="shared" si="11"/>
        <v>41.06426111235945</v>
      </c>
      <c r="J150">
        <f t="shared" si="12"/>
        <v>24.92</v>
      </c>
      <c r="K150">
        <f t="shared" si="13"/>
        <v>45</v>
      </c>
      <c r="L150" s="1">
        <v>39.8000000000002</v>
      </c>
      <c r="M150" s="2">
        <f t="shared" si="10"/>
        <v>0.2870310501991959</v>
      </c>
    </row>
    <row r="151" spans="7:13" ht="12.75">
      <c r="G151" s="6">
        <v>1992.40000000001</v>
      </c>
      <c r="H151" s="1">
        <f t="shared" si="14"/>
        <v>32.400000000010095</v>
      </c>
      <c r="I151" s="2">
        <f t="shared" si="11"/>
        <v>41.15768958043785</v>
      </c>
      <c r="J151">
        <f t="shared" si="12"/>
        <v>24.92</v>
      </c>
      <c r="K151">
        <f t="shared" si="13"/>
        <v>45</v>
      </c>
      <c r="L151" s="1">
        <v>39.9000000000002</v>
      </c>
      <c r="M151" s="2">
        <f t="shared" si="10"/>
        <v>0.2834030988047736</v>
      </c>
    </row>
    <row r="152" spans="7:13" ht="12.75">
      <c r="G152" s="6">
        <v>1992.80000000001</v>
      </c>
      <c r="H152" s="1">
        <f t="shared" si="14"/>
        <v>32.80000000000996</v>
      </c>
      <c r="I152" s="2">
        <f t="shared" si="11"/>
        <v>41.24941544250372</v>
      </c>
      <c r="J152">
        <f t="shared" si="12"/>
        <v>24.92</v>
      </c>
      <c r="K152">
        <f t="shared" si="13"/>
        <v>45</v>
      </c>
      <c r="L152" s="1">
        <v>40.0000000000002</v>
      </c>
      <c r="M152" s="2">
        <f t="shared" si="10"/>
        <v>0.27970095617529134</v>
      </c>
    </row>
    <row r="153" spans="7:13" ht="12.75">
      <c r="G153" s="6">
        <v>1993.20000000001</v>
      </c>
      <c r="H153" s="1">
        <f t="shared" si="14"/>
        <v>33.20000000001005</v>
      </c>
      <c r="I153" s="2">
        <f t="shared" si="11"/>
        <v>41.33944521557372</v>
      </c>
      <c r="J153">
        <f t="shared" si="12"/>
        <v>24.92</v>
      </c>
      <c r="K153">
        <f t="shared" si="13"/>
        <v>45</v>
      </c>
      <c r="L153" s="1">
        <v>40.1000000000002</v>
      </c>
      <c r="M153" s="2">
        <f t="shared" si="10"/>
        <v>0.27592462231074927</v>
      </c>
    </row>
    <row r="154" spans="7:13" ht="12.75">
      <c r="G154" s="6">
        <v>1993.60000000001</v>
      </c>
      <c r="H154" s="1">
        <f t="shared" si="14"/>
        <v>33.60000000000991</v>
      </c>
      <c r="I154" s="2">
        <f t="shared" si="11"/>
        <v>41.42778665549616</v>
      </c>
      <c r="J154">
        <f t="shared" si="12"/>
        <v>24.92</v>
      </c>
      <c r="K154">
        <f t="shared" si="13"/>
        <v>45</v>
      </c>
      <c r="L154" s="1">
        <v>40.2000000000002</v>
      </c>
      <c r="M154" s="2">
        <f t="shared" si="10"/>
        <v>0.2720740972111475</v>
      </c>
    </row>
    <row r="155" spans="7:13" ht="12.75">
      <c r="G155" s="6">
        <v>1994.00000000001</v>
      </c>
      <c r="H155" s="1">
        <f t="shared" si="14"/>
        <v>34.000000000010004</v>
      </c>
      <c r="I155" s="2">
        <f t="shared" si="11"/>
        <v>41.51444870043298</v>
      </c>
      <c r="J155">
        <f t="shared" si="12"/>
        <v>24.92</v>
      </c>
      <c r="K155">
        <f t="shared" si="13"/>
        <v>45</v>
      </c>
      <c r="L155" s="1">
        <v>40.3000000000002</v>
      </c>
      <c r="M155" s="2">
        <f t="shared" si="10"/>
        <v>0.26814938087648593</v>
      </c>
    </row>
    <row r="156" spans="7:13" ht="12.75">
      <c r="G156" s="6">
        <v>1994.40000000001</v>
      </c>
      <c r="H156" s="1">
        <f t="shared" si="14"/>
        <v>34.400000000010095</v>
      </c>
      <c r="I156" s="2">
        <f t="shared" si="11"/>
        <v>41.59944141426454</v>
      </c>
      <c r="J156">
        <f t="shared" si="12"/>
        <v>24.92</v>
      </c>
      <c r="K156">
        <f t="shared" si="13"/>
        <v>45</v>
      </c>
      <c r="L156" s="1">
        <v>40.4000000000002</v>
      </c>
      <c r="M156" s="2">
        <f t="shared" si="10"/>
        <v>0.2641504733067649</v>
      </c>
    </row>
    <row r="157" spans="7:13" ht="12.75">
      <c r="G157" s="6">
        <v>1994.80000000001</v>
      </c>
      <c r="H157" s="1">
        <f t="shared" si="14"/>
        <v>34.80000000000996</v>
      </c>
      <c r="I157" s="2">
        <f t="shared" si="11"/>
        <v>41.682775930091516</v>
      </c>
      <c r="J157">
        <f t="shared" si="12"/>
        <v>24.92</v>
      </c>
      <c r="K157">
        <f t="shared" si="13"/>
        <v>45</v>
      </c>
      <c r="L157" s="1">
        <v>40.5000000000002</v>
      </c>
      <c r="M157" s="2">
        <f t="shared" si="10"/>
        <v>0.2600773745019838</v>
      </c>
    </row>
    <row r="158" spans="7:13" ht="12.75">
      <c r="G158" s="6">
        <v>1995.20000000001</v>
      </c>
      <c r="H158" s="1">
        <f t="shared" si="14"/>
        <v>35.20000000001005</v>
      </c>
      <c r="I158" s="2">
        <f t="shared" si="11"/>
        <v>41.76446439399573</v>
      </c>
      <c r="J158">
        <f t="shared" si="12"/>
        <v>24.92</v>
      </c>
      <c r="K158">
        <f t="shared" si="13"/>
        <v>45</v>
      </c>
      <c r="L158" s="1">
        <v>40.6000000000002</v>
      </c>
      <c r="M158" s="2">
        <f t="shared" si="10"/>
        <v>0.255930084462143</v>
      </c>
    </row>
    <row r="159" spans="7:13" ht="12.75">
      <c r="G159" s="6">
        <v>1995.60000000001</v>
      </c>
      <c r="H159" s="1">
        <f t="shared" si="14"/>
        <v>35.60000000000991</v>
      </c>
      <c r="I159" s="2">
        <f t="shared" si="11"/>
        <v>41.844519909211485</v>
      </c>
      <c r="J159">
        <f t="shared" si="12"/>
        <v>24.92</v>
      </c>
      <c r="K159">
        <f t="shared" si="13"/>
        <v>45</v>
      </c>
      <c r="L159" s="1">
        <v>40.7000000000002</v>
      </c>
      <c r="M159" s="2">
        <f t="shared" si="10"/>
        <v>0.25170860318724236</v>
      </c>
    </row>
    <row r="160" spans="7:13" ht="12.75">
      <c r="G160" s="6">
        <v>1996.00000000001</v>
      </c>
      <c r="H160" s="1">
        <f t="shared" si="14"/>
        <v>36.000000000010004</v>
      </c>
      <c r="I160" s="2">
        <f t="shared" si="11"/>
        <v>41.92295648084979</v>
      </c>
      <c r="J160">
        <f t="shared" si="12"/>
        <v>24.92</v>
      </c>
      <c r="K160">
        <f t="shared" si="13"/>
        <v>45</v>
      </c>
      <c r="L160" s="1">
        <v>40.8000000000002</v>
      </c>
      <c r="M160" s="2">
        <f t="shared" si="10"/>
        <v>0.247412930677282</v>
      </c>
    </row>
    <row r="161" spans="7:13" ht="12.75">
      <c r="G161" s="6">
        <v>1996.40000000001</v>
      </c>
      <c r="H161" s="1">
        <f t="shared" si="14"/>
        <v>36.400000000010095</v>
      </c>
      <c r="I161" s="2">
        <f t="shared" si="11"/>
        <v>41.99978896130493</v>
      </c>
      <c r="J161">
        <f t="shared" si="12"/>
        <v>24.92</v>
      </c>
      <c r="K161">
        <f t="shared" si="13"/>
        <v>45</v>
      </c>
      <c r="L161" s="1">
        <v>40.9000000000002</v>
      </c>
      <c r="M161" s="2">
        <f t="shared" si="10"/>
        <v>0.2430430669322622</v>
      </c>
    </row>
    <row r="162" spans="7:13" ht="12.75">
      <c r="G162" s="6">
        <v>1996.80000000001</v>
      </c>
      <c r="H162" s="1">
        <f t="shared" si="14"/>
        <v>36.80000000000996</v>
      </c>
      <c r="I162" s="2">
        <f t="shared" si="11"/>
        <v>42.075032996464614</v>
      </c>
      <c r="J162">
        <f t="shared" si="12"/>
        <v>24.92</v>
      </c>
      <c r="K162">
        <f t="shared" si="13"/>
        <v>45</v>
      </c>
      <c r="L162" s="1">
        <v>41.0000000000002</v>
      </c>
      <c r="M162" s="2">
        <f t="shared" si="10"/>
        <v>0.23859901195218228</v>
      </c>
    </row>
    <row r="163" spans="7:13" ht="12.75">
      <c r="G163" s="6">
        <v>1997.20000000001</v>
      </c>
      <c r="H163" s="1">
        <f t="shared" si="14"/>
        <v>37.20000000001005</v>
      </c>
      <c r="I163" s="2">
        <f t="shared" si="11"/>
        <v>42.14870497283307</v>
      </c>
      <c r="J163">
        <f t="shared" si="12"/>
        <v>24.92</v>
      </c>
      <c r="K163">
        <f t="shared" si="13"/>
        <v>45</v>
      </c>
      <c r="L163" s="1">
        <v>41.1000000000002</v>
      </c>
      <c r="M163" s="2">
        <f t="shared" si="10"/>
        <v>0.23408076573704265</v>
      </c>
    </row>
    <row r="164" spans="7:13" ht="12.75">
      <c r="G164" s="6">
        <v>1997.60000000001</v>
      </c>
      <c r="H164" s="1">
        <f t="shared" si="14"/>
        <v>37.60000000000991</v>
      </c>
      <c r="I164" s="2">
        <f t="shared" si="11"/>
        <v>42.220821965666175</v>
      </c>
      <c r="J164">
        <f t="shared" si="12"/>
        <v>24.92</v>
      </c>
      <c r="K164">
        <f t="shared" si="13"/>
        <v>45</v>
      </c>
      <c r="L164" s="1">
        <v>41.2000000000002</v>
      </c>
      <c r="M164" s="2">
        <f t="shared" si="10"/>
        <v>0.22948832828684324</v>
      </c>
    </row>
    <row r="165" spans="7:13" ht="12.75">
      <c r="G165" s="6">
        <v>1998.00000000001</v>
      </c>
      <c r="H165" s="1">
        <f t="shared" si="14"/>
        <v>38.000000000010004</v>
      </c>
      <c r="I165" s="2">
        <f t="shared" si="11"/>
        <v>42.291401688209426</v>
      </c>
      <c r="J165">
        <f t="shared" si="12"/>
        <v>24.92</v>
      </c>
      <c r="K165">
        <f t="shared" si="13"/>
        <v>45</v>
      </c>
      <c r="L165" s="1">
        <v>41.3000000000002</v>
      </c>
      <c r="M165" s="2">
        <f t="shared" si="10"/>
        <v>0.22482169960158405</v>
      </c>
    </row>
    <row r="166" spans="7:13" ht="12.75">
      <c r="G166" s="6">
        <v>1998.40000000001</v>
      </c>
      <c r="H166" s="1">
        <f t="shared" si="14"/>
        <v>38.400000000010095</v>
      </c>
      <c r="I166" s="2">
        <f t="shared" si="11"/>
        <v>42.36046244211716</v>
      </c>
      <c r="J166">
        <f t="shared" si="12"/>
        <v>24.92</v>
      </c>
      <c r="K166">
        <f t="shared" si="13"/>
        <v>45</v>
      </c>
      <c r="L166" s="1">
        <v>41.4000000000002</v>
      </c>
      <c r="M166" s="2">
        <f t="shared" si="10"/>
        <v>0.22008087968126544</v>
      </c>
    </row>
    <row r="167" spans="7:13" ht="12.75">
      <c r="G167" s="6">
        <v>1998.80000000001</v>
      </c>
      <c r="H167" s="1">
        <f t="shared" si="14"/>
        <v>38.80000000000996</v>
      </c>
      <c r="I167" s="2">
        <f t="shared" si="11"/>
        <v>42.42802306912472</v>
      </c>
      <c r="J167">
        <f t="shared" si="12"/>
        <v>24.92</v>
      </c>
      <c r="K167">
        <f t="shared" si="13"/>
        <v>45</v>
      </c>
      <c r="L167" s="1">
        <v>41.5000000000002</v>
      </c>
      <c r="M167" s="2">
        <f t="shared" si="10"/>
        <v>0.21526586852588672</v>
      </c>
    </row>
    <row r="168" spans="7:13" ht="12.75">
      <c r="G168" s="6">
        <v>1999.20000000001</v>
      </c>
      <c r="H168" s="1">
        <f t="shared" si="14"/>
        <v>39.20000000001005</v>
      </c>
      <c r="I168" s="2">
        <f t="shared" si="11"/>
        <v>42.49410290403445</v>
      </c>
      <c r="J168">
        <f t="shared" si="12"/>
        <v>24.92</v>
      </c>
      <c r="K168">
        <f t="shared" si="13"/>
        <v>45</v>
      </c>
      <c r="L168" s="1">
        <v>41.6000000000002</v>
      </c>
      <c r="M168" s="2">
        <f t="shared" si="10"/>
        <v>0.21037666613544828</v>
      </c>
    </row>
    <row r="169" spans="7:13" ht="12.75">
      <c r="G169" s="6">
        <v>1999.60000000001</v>
      </c>
      <c r="H169" s="1">
        <f t="shared" si="14"/>
        <v>39.60000000000991</v>
      </c>
      <c r="I169" s="2">
        <f t="shared" si="11"/>
        <v>42.5587217290679</v>
      </c>
      <c r="J169">
        <f t="shared" si="12"/>
        <v>24.92</v>
      </c>
      <c r="K169">
        <f t="shared" si="13"/>
        <v>45</v>
      </c>
      <c r="L169" s="1">
        <v>41.7000000000002</v>
      </c>
      <c r="M169" s="2">
        <f t="shared" si="10"/>
        <v>0.20541327250995006</v>
      </c>
    </row>
    <row r="170" spans="7:13" ht="12.75">
      <c r="G170" s="6">
        <v>2000.00000000001</v>
      </c>
      <c r="H170" s="1">
        <f t="shared" si="14"/>
        <v>40.000000000010004</v>
      </c>
      <c r="I170" s="2">
        <f t="shared" si="11"/>
        <v>42.62189972962957</v>
      </c>
      <c r="J170">
        <f t="shared" si="12"/>
        <v>24.92</v>
      </c>
      <c r="K170">
        <f t="shared" si="13"/>
        <v>45</v>
      </c>
      <c r="L170" s="1">
        <v>41.8000000000002</v>
      </c>
      <c r="M170" s="2">
        <f t="shared" si="10"/>
        <v>0.20037568764939204</v>
      </c>
    </row>
    <row r="171" spans="7:13" ht="12.75">
      <c r="G171" s="6">
        <v>2000.40000000001</v>
      </c>
      <c r="H171" s="1">
        <f t="shared" si="14"/>
        <v>40.400000000010095</v>
      </c>
      <c r="I171" s="2">
        <f t="shared" si="11"/>
        <v>42.683657451517675</v>
      </c>
      <c r="J171">
        <f t="shared" si="12"/>
        <v>24.92</v>
      </c>
      <c r="K171">
        <f t="shared" si="13"/>
        <v>45</v>
      </c>
      <c r="L171" s="1">
        <v>41.9000000000002</v>
      </c>
      <c r="M171" s="2">
        <f t="shared" si="10"/>
        <v>0.19526391155377468</v>
      </c>
    </row>
    <row r="172" spans="7:13" ht="12.75">
      <c r="G172" s="6">
        <v>2000.80000000001</v>
      </c>
      <c r="H172" s="1">
        <f t="shared" si="14"/>
        <v>40.80000000000996</v>
      </c>
      <c r="I172" s="2">
        <f t="shared" si="11"/>
        <v>42.7440157596117</v>
      </c>
      <c r="J172">
        <f t="shared" si="12"/>
        <v>24.92</v>
      </c>
      <c r="K172">
        <f t="shared" si="13"/>
        <v>45</v>
      </c>
      <c r="L172" s="1">
        <v>42.0000000000002</v>
      </c>
      <c r="M172" s="2">
        <f t="shared" si="10"/>
        <v>0.19007794422309718</v>
      </c>
    </row>
    <row r="173" spans="7:13" ht="12.75">
      <c r="G173" s="6">
        <v>2001.20000000001</v>
      </c>
      <c r="H173" s="1">
        <f t="shared" si="14"/>
        <v>41.20000000001005</v>
      </c>
      <c r="I173" s="2">
        <f t="shared" si="11"/>
        <v>42.80299579805839</v>
      </c>
      <c r="J173">
        <f t="shared" si="12"/>
        <v>24.92</v>
      </c>
      <c r="K173">
        <f t="shared" si="13"/>
        <v>45</v>
      </c>
      <c r="L173" s="1">
        <v>42.1000000000002</v>
      </c>
      <c r="M173" s="2">
        <f t="shared" si="10"/>
        <v>0.1848177856573599</v>
      </c>
    </row>
    <row r="174" spans="7:13" ht="12.75">
      <c r="G174" s="6">
        <v>2001.60000000001</v>
      </c>
      <c r="H174" s="1">
        <f t="shared" si="14"/>
        <v>41.60000000000991</v>
      </c>
      <c r="I174" s="2">
        <f t="shared" si="11"/>
        <v>42.860618951971176</v>
      </c>
      <c r="J174">
        <f t="shared" si="12"/>
        <v>24.92</v>
      </c>
      <c r="K174">
        <f t="shared" si="13"/>
        <v>45</v>
      </c>
      <c r="L174" s="1">
        <v>42.2000000000002</v>
      </c>
      <c r="M174" s="2">
        <f t="shared" si="10"/>
        <v>0.17948343585656285</v>
      </c>
    </row>
    <row r="175" spans="7:13" ht="12.75">
      <c r="G175" s="6">
        <v>2002.00000000001</v>
      </c>
      <c r="H175" s="1">
        <f t="shared" si="14"/>
        <v>42.000000000010004</v>
      </c>
      <c r="I175" s="2">
        <f t="shared" si="11"/>
        <v>42.91690681065293</v>
      </c>
      <c r="J175">
        <f t="shared" si="12"/>
        <v>24.92</v>
      </c>
      <c r="K175">
        <f t="shared" si="13"/>
        <v>45</v>
      </c>
      <c r="L175" s="1">
        <v>42.3000000000002</v>
      </c>
      <c r="M175" s="2">
        <f t="shared" si="10"/>
        <v>0.17407489482070604</v>
      </c>
    </row>
    <row r="176" spans="7:13" ht="12.75">
      <c r="G176" s="6">
        <v>2002.40000000001</v>
      </c>
      <c r="H176" s="1">
        <f t="shared" si="14"/>
        <v>42.400000000010095</v>
      </c>
      <c r="I176" s="2">
        <f t="shared" si="11"/>
        <v>42.97188113234425</v>
      </c>
      <c r="J176">
        <f t="shared" si="12"/>
        <v>24.92</v>
      </c>
      <c r="K176">
        <f t="shared" si="13"/>
        <v>45</v>
      </c>
      <c r="L176" s="1">
        <v>42.4000000000002</v>
      </c>
      <c r="M176" s="2">
        <f t="shared" si="10"/>
        <v>0.16859216254978987</v>
      </c>
    </row>
    <row r="177" spans="7:13" ht="12.75">
      <c r="G177" s="6">
        <v>2002.80000000001</v>
      </c>
      <c r="H177" s="1">
        <f t="shared" si="14"/>
        <v>42.80000000000996</v>
      </c>
      <c r="I177" s="2">
        <f t="shared" si="11"/>
        <v>43.02556381049619</v>
      </c>
      <c r="J177">
        <f t="shared" si="12"/>
        <v>24.92</v>
      </c>
      <c r="K177">
        <f t="shared" si="13"/>
        <v>45</v>
      </c>
      <c r="L177" s="1">
        <v>42.5000000000002</v>
      </c>
      <c r="M177" s="2">
        <f t="shared" si="10"/>
        <v>0.16303523904381356</v>
      </c>
    </row>
    <row r="178" spans="7:13" ht="12.75">
      <c r="G178" s="6">
        <v>2003.20000000001</v>
      </c>
      <c r="H178" s="1">
        <f t="shared" si="14"/>
        <v>43.20000000001005</v>
      </c>
      <c r="I178" s="2">
        <f t="shared" si="11"/>
        <v>43.07797684155999</v>
      </c>
      <c r="J178">
        <f t="shared" si="12"/>
        <v>24.92</v>
      </c>
      <c r="K178">
        <f t="shared" si="13"/>
        <v>45</v>
      </c>
      <c r="L178" s="1">
        <v>42.6000000000003</v>
      </c>
      <c r="M178" s="2">
        <f t="shared" si="10"/>
        <v>0.15740412430277184</v>
      </c>
    </row>
    <row r="179" spans="7:13" ht="12.75">
      <c r="G179" s="6">
        <v>2003.60000000001</v>
      </c>
      <c r="H179" s="1">
        <f t="shared" si="14"/>
        <v>43.60000000000991</v>
      </c>
      <c r="I179" s="2">
        <f t="shared" si="11"/>
        <v>43.12914229428199</v>
      </c>
      <c r="J179">
        <f t="shared" si="12"/>
        <v>24.92</v>
      </c>
      <c r="K179">
        <f t="shared" si="13"/>
        <v>45</v>
      </c>
      <c r="L179" s="1">
        <v>42.7000000000003</v>
      </c>
      <c r="M179" s="2">
        <f t="shared" si="10"/>
        <v>0.15169881832667592</v>
      </c>
    </row>
    <row r="180" spans="7:13" ht="12.75">
      <c r="G180" s="6">
        <v>2004.00000000001</v>
      </c>
      <c r="H180" s="1">
        <f t="shared" si="14"/>
        <v>44.000000000010004</v>
      </c>
      <c r="I180" s="2">
        <f t="shared" si="11"/>
        <v>43.179082280488686</v>
      </c>
      <c r="J180">
        <f t="shared" si="12"/>
        <v>24.92</v>
      </c>
      <c r="K180">
        <f t="shared" si="13"/>
        <v>45</v>
      </c>
      <c r="L180" s="1">
        <v>42.8000000000003</v>
      </c>
      <c r="M180" s="2">
        <f t="shared" si="10"/>
        <v>0.14591932111552022</v>
      </c>
    </row>
    <row r="181" spans="7:13" ht="12.75">
      <c r="G181" s="6">
        <v>2004.40000000001</v>
      </c>
      <c r="H181" s="1">
        <f t="shared" si="14"/>
        <v>44.400000000010095</v>
      </c>
      <c r="I181" s="2">
        <f t="shared" si="11"/>
        <v>43.2278189273418</v>
      </c>
      <c r="J181">
        <f t="shared" si="12"/>
        <v>24.92</v>
      </c>
      <c r="K181">
        <f t="shared" si="13"/>
        <v>45</v>
      </c>
      <c r="L181" s="1">
        <v>42.9000000000003</v>
      </c>
      <c r="M181" s="2">
        <f t="shared" si="10"/>
        <v>0.1400656326693052</v>
      </c>
    </row>
    <row r="182" spans="7:13" ht="12.75">
      <c r="G182" s="6">
        <v>2004.80000000001</v>
      </c>
      <c r="H182" s="1">
        <f t="shared" si="14"/>
        <v>44.80000000000996</v>
      </c>
      <c r="I182" s="2">
        <f t="shared" si="11"/>
        <v>43.27537435104101</v>
      </c>
      <c r="J182">
        <f t="shared" si="12"/>
        <v>24.92</v>
      </c>
      <c r="K182">
        <f t="shared" si="13"/>
        <v>45</v>
      </c>
      <c r="L182" s="1">
        <v>43.0000000000003</v>
      </c>
      <c r="M182" s="2">
        <f t="shared" si="10"/>
        <v>0.13413775298803</v>
      </c>
    </row>
    <row r="183" spans="7:13" ht="12.75">
      <c r="G183" s="6">
        <v>2005.20000000001</v>
      </c>
      <c r="H183" s="1">
        <f t="shared" si="14"/>
        <v>45.20000000001005</v>
      </c>
      <c r="I183" s="2">
        <f t="shared" si="11"/>
        <v>43.32177063194829</v>
      </c>
      <c r="J183">
        <f t="shared" si="12"/>
        <v>24.92</v>
      </c>
      <c r="K183">
        <f t="shared" si="13"/>
        <v>45</v>
      </c>
      <c r="L183" s="1">
        <v>43.1000000000003</v>
      </c>
      <c r="M183" s="2">
        <f t="shared" si="10"/>
        <v>0.128135682071695</v>
      </c>
    </row>
    <row r="184" spans="7:13" ht="12.75">
      <c r="G184" s="6">
        <v>2005.60000000001</v>
      </c>
      <c r="H184" s="1">
        <f t="shared" si="14"/>
        <v>45.60000000000991</v>
      </c>
      <c r="I184" s="2">
        <f t="shared" si="11"/>
        <v>43.367029791105125</v>
      </c>
      <c r="J184">
        <f t="shared" si="12"/>
        <v>24.92</v>
      </c>
      <c r="K184">
        <f t="shared" si="13"/>
        <v>45</v>
      </c>
      <c r="L184" s="1">
        <v>43.2000000000003</v>
      </c>
      <c r="M184" s="2">
        <f t="shared" si="10"/>
        <v>0.12205941992030031</v>
      </c>
    </row>
    <row r="185" spans="7:13" ht="12.75">
      <c r="G185" s="6">
        <v>2006.00000000001</v>
      </c>
      <c r="H185" s="1">
        <f t="shared" si="14"/>
        <v>46.000000000010004</v>
      </c>
      <c r="I185" s="2">
        <f t="shared" si="11"/>
        <v>43.411173768112135</v>
      </c>
      <c r="J185">
        <f t="shared" si="12"/>
        <v>24.92</v>
      </c>
      <c r="K185">
        <f t="shared" si="13"/>
        <v>45</v>
      </c>
      <c r="L185" s="1">
        <v>43.3000000000003</v>
      </c>
      <c r="M185" s="2">
        <f t="shared" si="10"/>
        <v>0.11590896653384582</v>
      </c>
    </row>
    <row r="186" spans="7:13" ht="12.75">
      <c r="G186" s="6">
        <v>2006.40000000001</v>
      </c>
      <c r="H186" s="1">
        <f t="shared" si="14"/>
        <v>46.400000000010095</v>
      </c>
      <c r="I186" s="2">
        <f t="shared" si="11"/>
        <v>43.4542244003375</v>
      </c>
      <c r="J186">
        <f t="shared" si="12"/>
        <v>24.92</v>
      </c>
      <c r="K186">
        <f t="shared" si="13"/>
        <v>45</v>
      </c>
      <c r="L186" s="1">
        <v>43.4000000000003</v>
      </c>
      <c r="M186" s="2">
        <f t="shared" si="10"/>
        <v>0.10968432191233199</v>
      </c>
    </row>
    <row r="187" spans="7:13" ht="12.75">
      <c r="G187" s="6">
        <v>2006.80000000001</v>
      </c>
      <c r="H187" s="1">
        <f t="shared" si="14"/>
        <v>46.80000000000996</v>
      </c>
      <c r="I187" s="2">
        <f t="shared" si="11"/>
        <v>43.4962034034201</v>
      </c>
      <c r="J187">
        <f t="shared" si="12"/>
        <v>24.92</v>
      </c>
      <c r="K187">
        <f t="shared" si="13"/>
        <v>45</v>
      </c>
      <c r="L187" s="1">
        <v>43.5000000000003</v>
      </c>
      <c r="M187" s="2">
        <f t="shared" si="10"/>
        <v>0.10338548605575798</v>
      </c>
    </row>
    <row r="188" spans="7:13" ht="12.75">
      <c r="G188" s="6">
        <v>2007.20000000001</v>
      </c>
      <c r="H188" s="1">
        <f t="shared" si="14"/>
        <v>47.20000000001005</v>
      </c>
      <c r="I188" s="2">
        <f t="shared" si="11"/>
        <v>43.537132353030785</v>
      </c>
      <c r="J188">
        <f t="shared" si="12"/>
        <v>24.92</v>
      </c>
      <c r="K188">
        <f t="shared" si="13"/>
        <v>45</v>
      </c>
      <c r="L188" s="1">
        <v>43.6000000000003</v>
      </c>
      <c r="M188" s="2">
        <f t="shared" si="10"/>
        <v>0.09701245896412419</v>
      </c>
    </row>
    <row r="189" spans="7:13" ht="12.75">
      <c r="G189" s="6">
        <v>2007.60000000001</v>
      </c>
      <c r="H189" s="1">
        <f t="shared" si="14"/>
        <v>47.60000000000991</v>
      </c>
      <c r="I189" s="2">
        <f t="shared" si="11"/>
        <v>43.57703266785417</v>
      </c>
      <c r="J189">
        <f t="shared" si="12"/>
        <v>24.92</v>
      </c>
      <c r="K189">
        <f t="shared" si="13"/>
        <v>45</v>
      </c>
      <c r="L189" s="1">
        <v>43.7000000000003</v>
      </c>
      <c r="M189" s="2">
        <f t="shared" si="10"/>
        <v>0.09056524063743066</v>
      </c>
    </row>
    <row r="190" spans="7:13" ht="12.75">
      <c r="G190" s="6">
        <v>2008.00000000001</v>
      </c>
      <c r="H190" s="1">
        <f t="shared" si="14"/>
        <v>48.000000000010004</v>
      </c>
      <c r="I190" s="2">
        <f t="shared" si="11"/>
        <v>43.61592559375309</v>
      </c>
      <c r="J190">
        <f t="shared" si="12"/>
        <v>24.92</v>
      </c>
      <c r="K190">
        <f t="shared" si="13"/>
        <v>45</v>
      </c>
      <c r="L190" s="1">
        <v>43.8000000000003</v>
      </c>
      <c r="M190" s="2">
        <f t="shared" si="10"/>
        <v>0.08404383107567735</v>
      </c>
    </row>
    <row r="191" spans="7:13" ht="12.75">
      <c r="G191" s="6">
        <v>2008.40000000001</v>
      </c>
      <c r="H191" s="1">
        <f t="shared" si="14"/>
        <v>48.400000000010095</v>
      </c>
      <c r="I191" s="2">
        <f t="shared" si="11"/>
        <v>43.653832189075814</v>
      </c>
      <c r="J191">
        <f t="shared" si="12"/>
        <v>24.92</v>
      </c>
      <c r="K191">
        <f t="shared" si="13"/>
        <v>45</v>
      </c>
      <c r="L191" s="1">
        <v>43.9000000000003</v>
      </c>
      <c r="M191" s="2">
        <f t="shared" si="10"/>
        <v>0.07744823027886476</v>
      </c>
    </row>
    <row r="192" spans="7:13" ht="12.75">
      <c r="G192" s="6">
        <v>2008.80000000001</v>
      </c>
      <c r="H192" s="1">
        <f t="shared" si="14"/>
        <v>48.80000000000996</v>
      </c>
      <c r="I192" s="2">
        <f t="shared" si="11"/>
        <v>43.69077331106681</v>
      </c>
      <c r="J192">
        <f t="shared" si="12"/>
        <v>24.92</v>
      </c>
      <c r="K192">
        <f t="shared" si="13"/>
        <v>45</v>
      </c>
      <c r="L192" s="1">
        <v>44.0000000000003</v>
      </c>
      <c r="M192" s="2">
        <f t="shared" si="10"/>
        <v>0.07077843824699193</v>
      </c>
    </row>
    <row r="193" spans="7:13" ht="12.75">
      <c r="G193" s="6">
        <v>2009.20000000001</v>
      </c>
      <c r="H193" s="1">
        <f t="shared" si="14"/>
        <v>49.20000000001005</v>
      </c>
      <c r="I193" s="2">
        <f t="shared" si="11"/>
        <v>43.72676960334084</v>
      </c>
      <c r="J193">
        <f t="shared" si="12"/>
        <v>24.92</v>
      </c>
      <c r="K193">
        <f t="shared" si="13"/>
        <v>45</v>
      </c>
      <c r="L193" s="1">
        <v>44.1000000000003</v>
      </c>
      <c r="M193" s="2">
        <f t="shared" si="10"/>
        <v>0.06403445498005934</v>
      </c>
    </row>
    <row r="194" spans="7:13" ht="12.75">
      <c r="G194" s="6">
        <v>2009.60000000001</v>
      </c>
      <c r="H194" s="1">
        <f t="shared" si="14"/>
        <v>49.60000000000991</v>
      </c>
      <c r="I194" s="2">
        <f t="shared" si="11"/>
        <v>43.76184148437969</v>
      </c>
      <c r="J194">
        <f t="shared" si="12"/>
        <v>24.92</v>
      </c>
      <c r="K194">
        <f t="shared" si="13"/>
        <v>45</v>
      </c>
      <c r="L194" s="1">
        <v>44.2000000000003</v>
      </c>
      <c r="M194" s="2">
        <f aca="true" t="shared" si="15" ref="M194:M202">C_*(XX-h)*(K-(XX-h))</f>
        <v>0.057216280478067</v>
      </c>
    </row>
    <row r="195" spans="7:13" ht="12.75">
      <c r="G195" s="6">
        <v>2010.00000000001</v>
      </c>
      <c r="H195" s="1">
        <f t="shared" si="14"/>
        <v>50.000000000010004</v>
      </c>
      <c r="I195" s="2">
        <f aca="true" t="shared" si="16" ref="I195:I202">h+K/(1+e^(b-a*t))</f>
        <v>43.7960091370119</v>
      </c>
      <c r="J195">
        <f aca="true" t="shared" si="17" ref="J195:J202">h</f>
        <v>24.92</v>
      </c>
      <c r="K195">
        <f aca="true" t="shared" si="18" ref="K195:K202">h+K</f>
        <v>45</v>
      </c>
      <c r="L195" s="1">
        <v>44.3000000000003</v>
      </c>
      <c r="M195" s="2">
        <f t="shared" si="15"/>
        <v>0.05032391474101488</v>
      </c>
    </row>
    <row r="196" spans="7:13" ht="12.75">
      <c r="G196" s="6">
        <v>2010.40000000001</v>
      </c>
      <c r="H196" s="1">
        <f t="shared" si="14"/>
        <v>50.400000000010095</v>
      </c>
      <c r="I196" s="2">
        <f t="shared" si="16"/>
        <v>43.82929249883469</v>
      </c>
      <c r="J196">
        <f t="shared" si="17"/>
        <v>24.92</v>
      </c>
      <c r="K196">
        <f t="shared" si="18"/>
        <v>45</v>
      </c>
      <c r="L196" s="1">
        <v>44.4000000000003</v>
      </c>
      <c r="M196" s="2">
        <f t="shared" si="15"/>
        <v>0.0433573577689035</v>
      </c>
    </row>
    <row r="197" spans="7:13" ht="12.75">
      <c r="G197" s="6">
        <v>2010.80000000001</v>
      </c>
      <c r="H197" s="1">
        <f t="shared" si="14"/>
        <v>50.80000000000996</v>
      </c>
      <c r="I197" s="2">
        <f t="shared" si="16"/>
        <v>43.86171125353856</v>
      </c>
      <c r="J197">
        <f t="shared" si="17"/>
        <v>24.92</v>
      </c>
      <c r="K197">
        <f t="shared" si="18"/>
        <v>45</v>
      </c>
      <c r="L197" s="1">
        <v>44.5000000000003</v>
      </c>
      <c r="M197" s="2">
        <f t="shared" si="15"/>
        <v>0.03631660956173186</v>
      </c>
    </row>
    <row r="198" spans="7:13" ht="12.75">
      <c r="G198" s="6">
        <v>2011.20000000001</v>
      </c>
      <c r="H198" s="1">
        <f t="shared" si="14"/>
        <v>51.20000000001005</v>
      </c>
      <c r="I198" s="2">
        <f t="shared" si="16"/>
        <v>43.893284823094916</v>
      </c>
      <c r="J198">
        <f t="shared" si="17"/>
        <v>24.92</v>
      </c>
      <c r="K198">
        <f t="shared" si="18"/>
        <v>45</v>
      </c>
      <c r="L198" s="1">
        <v>44.6000000000003</v>
      </c>
      <c r="M198" s="2">
        <f t="shared" si="15"/>
        <v>0.029201670119500464</v>
      </c>
    </row>
    <row r="199" spans="7:13" ht="12.75">
      <c r="G199" s="6">
        <v>2011.60000000001</v>
      </c>
      <c r="H199" s="1">
        <f>G199-1960</f>
        <v>51.60000000000991</v>
      </c>
      <c r="I199" s="2">
        <f t="shared" si="16"/>
        <v>43.92403236076744</v>
      </c>
      <c r="J199">
        <f t="shared" si="17"/>
        <v>24.92</v>
      </c>
      <c r="K199">
        <f t="shared" si="18"/>
        <v>45</v>
      </c>
      <c r="L199" s="1">
        <v>44.7000000000003</v>
      </c>
      <c r="M199" s="2">
        <f t="shared" si="15"/>
        <v>0.0220125394422093</v>
      </c>
    </row>
    <row r="200" spans="7:13" ht="12.75">
      <c r="G200" s="6">
        <v>2012.00000000001</v>
      </c>
      <c r="H200" s="1">
        <f>G200-1960</f>
        <v>52.000000000010004</v>
      </c>
      <c r="I200" s="2">
        <f t="shared" si="16"/>
        <v>43.953972744909315</v>
      </c>
      <c r="J200">
        <f t="shared" si="17"/>
        <v>24.92</v>
      </c>
      <c r="K200">
        <f t="shared" si="18"/>
        <v>45</v>
      </c>
      <c r="L200" s="1">
        <v>44.8000000000003</v>
      </c>
      <c r="M200" s="2">
        <f t="shared" si="15"/>
        <v>0.014749217529858378</v>
      </c>
    </row>
    <row r="201" spans="7:13" ht="12.75">
      <c r="G201" s="6">
        <v>2012.40000000001</v>
      </c>
      <c r="H201" s="1">
        <f>G201-1960</f>
        <v>52.400000000010095</v>
      </c>
      <c r="I201" s="2">
        <f t="shared" si="16"/>
        <v>43.98312457350777</v>
      </c>
      <c r="J201">
        <f t="shared" si="17"/>
        <v>24.92</v>
      </c>
      <c r="K201">
        <f t="shared" si="18"/>
        <v>45</v>
      </c>
      <c r="L201" s="1">
        <v>44.9000000000003</v>
      </c>
      <c r="M201" s="2">
        <f t="shared" si="15"/>
        <v>0.007411704382448215</v>
      </c>
    </row>
    <row r="202" spans="7:13" ht="12.75">
      <c r="G202" s="6">
        <v>2012.80000000001</v>
      </c>
      <c r="H202" s="1">
        <f>G202-1960</f>
        <v>52.80000000000996</v>
      </c>
      <c r="I202" s="2">
        <f t="shared" si="16"/>
        <v>44.01150615943962</v>
      </c>
      <c r="J202">
        <f t="shared" si="17"/>
        <v>24.92</v>
      </c>
      <c r="K202">
        <f t="shared" si="18"/>
        <v>45</v>
      </c>
      <c r="L202" s="1">
        <v>45.0000000000003</v>
      </c>
      <c r="M202" s="2">
        <f t="shared" si="15"/>
        <v>-2.2229301066545633E-14</v>
      </c>
    </row>
  </sheetData>
  <sheetProtection password="CA18" sheet="1" objects="1" scenarios="1"/>
  <mergeCells count="1">
    <mergeCell ref="A2:B2"/>
  </mergeCells>
  <printOptions/>
  <pageMargins left="0.75" right="0.75" top="1" bottom="1" header="0" footer="0"/>
  <pageSetup horizontalDpi="204" verticalDpi="20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Balbino URIBE RAYA</dc:creator>
  <cp:keywords/>
  <dc:description/>
  <cp:lastModifiedBy>buribe</cp:lastModifiedBy>
  <dcterms:created xsi:type="dcterms:W3CDTF">1999-12-09T13:22:53Z</dcterms:created>
  <dcterms:modified xsi:type="dcterms:W3CDTF">2010-11-19T08:01:09Z</dcterms:modified>
  <cp:category/>
  <cp:version/>
  <cp:contentType/>
  <cp:contentStatus/>
</cp:coreProperties>
</file>