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16" yWindow="360" windowWidth="12120" windowHeight="8640" activeTab="2"/>
  </bookViews>
  <sheets>
    <sheet name="Tamaño" sheetId="1" r:id="rId1"/>
    <sheet name="Densidad" sheetId="2" r:id="rId2"/>
    <sheet name="Grado urbanización" sheetId="3" r:id="rId3"/>
    <sheet name="Distribución Municipios" sheetId="4" r:id="rId4"/>
    <sheet name="Distribución Mun. Pob. Urb." sheetId="5" r:id="rId5"/>
    <sheet name="Estructura" sheetId="6" r:id="rId6"/>
    <sheet name="Andalucía" sheetId="7" r:id="rId7"/>
  </sheets>
  <definedNames/>
  <calcPr fullCalcOnLoad="1"/>
</workbook>
</file>

<file path=xl/sharedStrings.xml><?xml version="1.0" encoding="utf-8"?>
<sst xmlns="http://schemas.openxmlformats.org/spreadsheetml/2006/main" count="209" uniqueCount="87">
  <si>
    <t>ESPACIOS REGIONES</t>
  </si>
  <si>
    <t>CENTRO</t>
  </si>
  <si>
    <t>MADRID</t>
  </si>
  <si>
    <t>C.-LA MANCHA</t>
  </si>
  <si>
    <t>EXTREMADURA</t>
  </si>
  <si>
    <t>EJE MEDITERRANEO</t>
  </si>
  <si>
    <t>CATALUÑA</t>
  </si>
  <si>
    <t>C.VALENCIA</t>
  </si>
  <si>
    <t>NOR-NOROESTE</t>
  </si>
  <si>
    <t>PAIS VASCO</t>
  </si>
  <si>
    <t>CANTANBRIA</t>
  </si>
  <si>
    <t>ASTURIAS</t>
  </si>
  <si>
    <t>GALICIA</t>
  </si>
  <si>
    <t>C. Y LEÓN</t>
  </si>
  <si>
    <t>V. DEL EBRO</t>
  </si>
  <si>
    <t>NAVARRA</t>
  </si>
  <si>
    <t>ARAGÓN</t>
  </si>
  <si>
    <t>LA RIOJA</t>
  </si>
  <si>
    <t>ANDALUCÍA</t>
  </si>
  <si>
    <t>MURCIA</t>
  </si>
  <si>
    <t>BALEARES</t>
  </si>
  <si>
    <t>CANARIAS</t>
  </si>
  <si>
    <t>CEUTA Y MELILLA</t>
  </si>
  <si>
    <t>ESPAÑA</t>
  </si>
  <si>
    <t>SUR-SURESTE</t>
  </si>
  <si>
    <t>ISLAS</t>
  </si>
  <si>
    <t>Mun. Urb.</t>
  </si>
  <si>
    <t>Niveles Urbanos</t>
  </si>
  <si>
    <t>Total mun.</t>
  </si>
  <si>
    <t>Monocéntrico Primado</t>
  </si>
  <si>
    <t>Policéntrico</t>
  </si>
  <si>
    <t>Monocéntrico Equilibrado</t>
  </si>
  <si>
    <t>TAMAÑO DE MUNICIPIOS</t>
  </si>
  <si>
    <t>Municipios de 1 millón y más</t>
  </si>
  <si>
    <t>Municipios 500.000 a 999.999</t>
  </si>
  <si>
    <t>Municipios 200.000 a 499.999</t>
  </si>
  <si>
    <t>Municipios 50.000 a 199.999</t>
  </si>
  <si>
    <t>Municipios de 20.000 a 49.999</t>
  </si>
  <si>
    <t>MUNICIPIOS URBANOS (20.000 Y MÁS)</t>
  </si>
  <si>
    <t>Municipios de 10.000 a 19.999</t>
  </si>
  <si>
    <t>Municipios de menos de 10.000</t>
  </si>
  <si>
    <t>MUNICIPIOS RURALES (MENOS DE 20.000)</t>
  </si>
  <si>
    <t>TODOS LOS MUNICIPIOS</t>
  </si>
  <si>
    <t>Grado de urbanización España (%)</t>
  </si>
  <si>
    <t>Nº Mun.</t>
  </si>
  <si>
    <t>Población total</t>
  </si>
  <si>
    <t>Población</t>
  </si>
  <si>
    <t>Total</t>
  </si>
  <si>
    <t>Varones</t>
  </si>
  <si>
    <t>Mujeres</t>
  </si>
  <si>
    <t>V/M</t>
  </si>
  <si>
    <t>Superficie</t>
  </si>
  <si>
    <t>km2</t>
  </si>
  <si>
    <t>%</t>
  </si>
  <si>
    <t>Número</t>
  </si>
  <si>
    <t>Población Urbana</t>
  </si>
  <si>
    <t>Urbanización</t>
  </si>
  <si>
    <t>Grado</t>
  </si>
  <si>
    <t>Ind.</t>
  </si>
  <si>
    <t>ESPACIOS CC.AA.</t>
  </si>
  <si>
    <t>Número Municipios</t>
  </si>
  <si>
    <t>Urbanos</t>
  </si>
  <si>
    <t>No Urbanos</t>
  </si>
  <si>
    <t>Municipios/1000 km2</t>
  </si>
  <si>
    <t>Estructura</t>
  </si>
  <si>
    <t>No urbanos</t>
  </si>
  <si>
    <t>Nº Municipios Urbanos</t>
  </si>
  <si>
    <t>Índice de Gini</t>
  </si>
  <si>
    <t>Almería</t>
  </si>
  <si>
    <t>Cádiz</t>
  </si>
  <si>
    <t>Córdoba</t>
  </si>
  <si>
    <t>Huelva</t>
  </si>
  <si>
    <t>Granada</t>
  </si>
  <si>
    <t>Málaga</t>
  </si>
  <si>
    <t>Sevilla</t>
  </si>
  <si>
    <t>Jaén</t>
  </si>
  <si>
    <t>n</t>
  </si>
  <si>
    <t>N</t>
  </si>
  <si>
    <t>x</t>
  </si>
  <si>
    <t>pi=Fi*100=Ni/Nfinal * 100</t>
  </si>
  <si>
    <t>xn</t>
  </si>
  <si>
    <t>Ui</t>
  </si>
  <si>
    <t>qi</t>
  </si>
  <si>
    <t>Gini</t>
  </si>
  <si>
    <t>Incoherente</t>
  </si>
  <si>
    <t>Niveles Urbanos (Municipios)</t>
  </si>
  <si>
    <t>intento de calcular Gini</t>
  </si>
</sst>
</file>

<file path=xl/styles.xml><?xml version="1.0" encoding="utf-8"?>
<styleSheet xmlns="http://schemas.openxmlformats.org/spreadsheetml/2006/main">
  <numFmts count="16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9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6"/>
      <name val="Arial"/>
      <family val="2"/>
    </font>
    <font>
      <sz val="10"/>
      <color indexed="8"/>
      <name val="Arial"/>
      <family val="2"/>
    </font>
    <font>
      <b/>
      <sz val="10"/>
      <color indexed="43"/>
      <name val="Arial"/>
      <family val="2"/>
    </font>
    <font>
      <b/>
      <i/>
      <sz val="10"/>
      <color indexed="17"/>
      <name val="Arial"/>
      <family val="2"/>
    </font>
    <font>
      <sz val="9"/>
      <name val="Univers"/>
      <family val="0"/>
    </font>
    <font>
      <sz val="8"/>
      <name val="Univers"/>
      <family val="0"/>
    </font>
    <font>
      <sz val="10"/>
      <name val="Univers"/>
      <family val="0"/>
    </font>
    <font>
      <sz val="10"/>
      <color indexed="9"/>
      <name val="Univers"/>
      <family val="0"/>
    </font>
    <font>
      <sz val="10"/>
      <color indexed="43"/>
      <name val="Arial"/>
      <family val="0"/>
    </font>
    <font>
      <sz val="10"/>
      <color indexed="43"/>
      <name val="Univers"/>
      <family val="0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sz val="10"/>
      <name val="UniversLight"/>
      <family val="0"/>
    </font>
  </fonts>
  <fills count="11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3" fillId="2" borderId="2" xfId="0" applyFont="1" applyFill="1" applyBorder="1" applyAlignment="1">
      <alignment/>
    </xf>
    <xf numFmtId="0" fontId="4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6" fillId="6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/>
    </xf>
    <xf numFmtId="0" fontId="4" fillId="4" borderId="9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6" fillId="6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4" fillId="4" borderId="1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8" borderId="6" xfId="0" applyFont="1" applyFill="1" applyBorder="1" applyAlignment="1">
      <alignment/>
    </xf>
    <xf numFmtId="0" fontId="3" fillId="8" borderId="7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9" fillId="5" borderId="10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5" fillId="5" borderId="4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3" fontId="3" fillId="2" borderId="4" xfId="0" applyNumberFormat="1" applyFont="1" applyFill="1" applyBorder="1" applyAlignment="1">
      <alignment/>
    </xf>
    <xf numFmtId="10" fontId="3" fillId="2" borderId="5" xfId="0" applyNumberFormat="1" applyFont="1" applyFill="1" applyBorder="1" applyAlignment="1">
      <alignment/>
    </xf>
    <xf numFmtId="10" fontId="7" fillId="3" borderId="5" xfId="0" applyNumberFormat="1" applyFont="1" applyFill="1" applyBorder="1" applyAlignment="1">
      <alignment/>
    </xf>
    <xf numFmtId="10" fontId="3" fillId="2" borderId="4" xfId="0" applyNumberFormat="1" applyFont="1" applyFill="1" applyBorder="1" applyAlignment="1">
      <alignment/>
    </xf>
    <xf numFmtId="0" fontId="7" fillId="9" borderId="4" xfId="0" applyFont="1" applyFill="1" applyBorder="1" applyAlignment="1">
      <alignment/>
    </xf>
    <xf numFmtId="0" fontId="7" fillId="9" borderId="5" xfId="0" applyFont="1" applyFill="1" applyBorder="1" applyAlignment="1">
      <alignment/>
    </xf>
    <xf numFmtId="10" fontId="7" fillId="9" borderId="4" xfId="0" applyNumberFormat="1" applyFont="1" applyFill="1" applyBorder="1" applyAlignment="1">
      <alignment/>
    </xf>
    <xf numFmtId="10" fontId="7" fillId="9" borderId="5" xfId="0" applyNumberFormat="1" applyFont="1" applyFill="1" applyBorder="1" applyAlignment="1">
      <alignment/>
    </xf>
    <xf numFmtId="3" fontId="7" fillId="3" borderId="4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3" fontId="13" fillId="2" borderId="4" xfId="23" applyNumberFormat="1" applyFont="1" applyFill="1" applyBorder="1">
      <alignment/>
      <protection/>
    </xf>
    <xf numFmtId="10" fontId="3" fillId="2" borderId="5" xfId="0" applyNumberFormat="1" applyFont="1" applyFill="1" applyBorder="1" applyAlignment="1">
      <alignment/>
    </xf>
    <xf numFmtId="3" fontId="12" fillId="0" borderId="4" xfId="23" applyNumberFormat="1" applyFont="1" applyBorder="1">
      <alignment/>
      <protection/>
    </xf>
    <xf numFmtId="10" fontId="0" fillId="0" borderId="5" xfId="0" applyNumberFormat="1" applyBorder="1" applyAlignment="1">
      <alignment/>
    </xf>
    <xf numFmtId="3" fontId="13" fillId="2" borderId="6" xfId="23" applyNumberFormat="1" applyFont="1" applyFill="1" applyBorder="1">
      <alignment/>
      <protection/>
    </xf>
    <xf numFmtId="0" fontId="3" fillId="8" borderId="7" xfId="0" applyFont="1" applyFill="1" applyBorder="1" applyAlignment="1">
      <alignment/>
    </xf>
    <xf numFmtId="3" fontId="0" fillId="0" borderId="1" xfId="0" applyNumberFormat="1" applyBorder="1" applyAlignment="1">
      <alignment/>
    </xf>
    <xf numFmtId="0" fontId="8" fillId="10" borderId="1" xfId="0" applyFont="1" applyFill="1" applyBorder="1" applyAlignment="1">
      <alignment/>
    </xf>
    <xf numFmtId="0" fontId="16" fillId="10" borderId="1" xfId="0" applyFont="1" applyFill="1" applyBorder="1" applyAlignment="1">
      <alignment/>
    </xf>
    <xf numFmtId="0" fontId="17" fillId="10" borderId="1" xfId="0" applyFont="1" applyFill="1" applyBorder="1" applyAlignment="1">
      <alignment/>
    </xf>
    <xf numFmtId="3" fontId="18" fillId="0" borderId="0" xfId="23" applyNumberFormat="1" applyFont="1" applyAlignment="1">
      <alignment horizontal="right"/>
      <protection/>
    </xf>
    <xf numFmtId="3" fontId="14" fillId="10" borderId="1" xfId="0" applyNumberFormat="1" applyFont="1" applyFill="1" applyBorder="1" applyAlignment="1">
      <alignment/>
    </xf>
    <xf numFmtId="3" fontId="17" fillId="10" borderId="1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14" fillId="3" borderId="0" xfId="0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0" fillId="0" borderId="3" xfId="0" applyBorder="1" applyAlignment="1">
      <alignment/>
    </xf>
    <xf numFmtId="0" fontId="14" fillId="10" borderId="3" xfId="0" applyFont="1" applyFill="1" applyBorder="1" applyAlignment="1">
      <alignment/>
    </xf>
    <xf numFmtId="0" fontId="14" fillId="10" borderId="3" xfId="0" applyFont="1" applyFill="1" applyBorder="1" applyAlignment="1">
      <alignment/>
    </xf>
    <xf numFmtId="0" fontId="17" fillId="10" borderId="3" xfId="0" applyFont="1" applyFill="1" applyBorder="1" applyAlignment="1">
      <alignment/>
    </xf>
    <xf numFmtId="0" fontId="0" fillId="8" borderId="3" xfId="0" applyFill="1" applyBorder="1" applyAlignment="1">
      <alignment/>
    </xf>
    <xf numFmtId="3" fontId="12" fillId="0" borderId="1" xfId="24" applyNumberFormat="1" applyFont="1" applyBorder="1">
      <alignment/>
      <protection/>
    </xf>
    <xf numFmtId="3" fontId="12" fillId="0" borderId="1" xfId="23" applyNumberFormat="1" applyFont="1" applyBorder="1">
      <alignment/>
      <protection/>
    </xf>
    <xf numFmtId="3" fontId="15" fillId="10" borderId="1" xfId="23" applyNumberFormat="1" applyFont="1" applyFill="1" applyBorder="1">
      <alignment/>
      <protection/>
    </xf>
    <xf numFmtId="3" fontId="18" fillId="0" borderId="1" xfId="23" applyNumberFormat="1" applyFont="1" applyBorder="1" applyAlignment="1">
      <alignment horizontal="right"/>
      <protection/>
    </xf>
    <xf numFmtId="10" fontId="0" fillId="0" borderId="2" xfId="0" applyNumberFormat="1" applyBorder="1" applyAlignment="1">
      <alignment/>
    </xf>
    <xf numFmtId="10" fontId="0" fillId="0" borderId="0" xfId="0" applyNumberFormat="1" applyAlignment="1">
      <alignment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0" fontId="4" fillId="4" borderId="1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4" fillId="4" borderId="3" xfId="0" applyFont="1" applyFill="1" applyBorder="1" applyAlignment="1">
      <alignment horizontal="left" vertical="center"/>
    </xf>
    <xf numFmtId="0" fontId="0" fillId="0" borderId="19" xfId="0" applyBorder="1" applyAlignment="1">
      <alignment/>
    </xf>
    <xf numFmtId="0" fontId="4" fillId="4" borderId="1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left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</cellXfs>
  <cellStyles count="13">
    <cellStyle name="Normal" xfId="0"/>
    <cellStyle name="Comma" xfId="15"/>
    <cellStyle name="Comma [0]" xfId="16"/>
    <cellStyle name="Millares [0]_CENSOResumen(INTERNET)" xfId="17"/>
    <cellStyle name="Millares_CENSOResumen(INTERNET)" xfId="18"/>
    <cellStyle name="Currency" xfId="19"/>
    <cellStyle name="Currency [0]" xfId="20"/>
    <cellStyle name="Moneda [0]_CENSOResumen(INTERNET)" xfId="21"/>
    <cellStyle name="Moneda_CENSOResumen(INTERNET)" xfId="22"/>
    <cellStyle name="Normal_83" xfId="23"/>
    <cellStyle name="Normal_CENSOResumen(INTERNET)" xfId="24"/>
    <cellStyle name="Normal_Lista Tablas_1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C13" sqref="C13"/>
    </sheetView>
  </sheetViews>
  <sheetFormatPr defaultColWidth="11.421875" defaultRowHeight="12.75"/>
  <cols>
    <col min="1" max="1" width="40.140625" style="0" customWidth="1"/>
  </cols>
  <sheetData>
    <row r="1" spans="1:6" ht="12.75">
      <c r="A1" s="90" t="s">
        <v>32</v>
      </c>
      <c r="B1" s="91" t="s">
        <v>44</v>
      </c>
      <c r="C1" s="88" t="s">
        <v>46</v>
      </c>
      <c r="D1" s="88"/>
      <c r="E1" s="88"/>
      <c r="F1" s="89"/>
    </row>
    <row r="2" spans="1:6" ht="12.75">
      <c r="A2" s="90"/>
      <c r="B2" s="92"/>
      <c r="C2" s="35" t="s">
        <v>47</v>
      </c>
      <c r="D2" s="35" t="s">
        <v>48</v>
      </c>
      <c r="E2" s="35" t="s">
        <v>49</v>
      </c>
      <c r="F2" s="35" t="s">
        <v>50</v>
      </c>
    </row>
    <row r="3" spans="1:6" ht="12.75">
      <c r="A3" s="36" t="s">
        <v>33</v>
      </c>
      <c r="B3" s="77">
        <v>2</v>
      </c>
      <c r="C3" s="82">
        <v>4442607</v>
      </c>
      <c r="D3" s="74"/>
      <c r="E3" s="74"/>
      <c r="F3" s="74"/>
    </row>
    <row r="4" spans="1:6" ht="12.75">
      <c r="A4" s="36" t="s">
        <v>34</v>
      </c>
      <c r="B4" s="77">
        <v>4</v>
      </c>
      <c r="C4" s="83">
        <v>2562393</v>
      </c>
      <c r="D4" s="74"/>
      <c r="E4" s="74"/>
      <c r="F4" s="74"/>
    </row>
    <row r="5" spans="1:6" ht="12.75">
      <c r="A5" s="36" t="s">
        <v>35</v>
      </c>
      <c r="B5" s="77">
        <v>15</v>
      </c>
      <c r="C5" s="64">
        <v>4205119</v>
      </c>
      <c r="D5" s="74"/>
      <c r="E5" s="74"/>
      <c r="F5" s="74"/>
    </row>
    <row r="6" spans="1:6" ht="12.75">
      <c r="A6" s="36" t="s">
        <v>36</v>
      </c>
      <c r="B6" s="77">
        <v>97</v>
      </c>
      <c r="C6" s="64">
        <v>9472650</v>
      </c>
      <c r="D6" s="74"/>
      <c r="E6" s="74"/>
      <c r="F6" s="74"/>
    </row>
    <row r="7" spans="1:6" ht="12.75">
      <c r="A7" s="36" t="s">
        <v>37</v>
      </c>
      <c r="B7" s="77">
        <v>208</v>
      </c>
      <c r="C7" s="64">
        <v>5839977</v>
      </c>
      <c r="D7" s="74"/>
      <c r="E7" s="74"/>
      <c r="F7" s="74"/>
    </row>
    <row r="8" spans="1:6" ht="12.75">
      <c r="A8" s="65" t="s">
        <v>38</v>
      </c>
      <c r="B8" s="78">
        <f>SUM(B3:B7)</f>
        <v>326</v>
      </c>
      <c r="C8" s="84">
        <v>26522746</v>
      </c>
      <c r="D8" s="75"/>
      <c r="E8" s="75"/>
      <c r="F8" s="75"/>
    </row>
    <row r="9" spans="1:6" ht="12.75">
      <c r="A9" s="36" t="s">
        <v>39</v>
      </c>
      <c r="B9" s="77">
        <v>334</v>
      </c>
      <c r="C9" s="64">
        <v>4673214</v>
      </c>
      <c r="D9" s="74"/>
      <c r="E9" s="74"/>
      <c r="F9" s="74"/>
    </row>
    <row r="10" spans="1:6" ht="12.75">
      <c r="A10" s="36" t="s">
        <v>40</v>
      </c>
      <c r="B10" s="68">
        <v>7458</v>
      </c>
      <c r="C10" s="85">
        <v>9651411</v>
      </c>
      <c r="D10" s="74"/>
      <c r="E10" s="74"/>
      <c r="F10" s="74"/>
    </row>
    <row r="11" spans="1:6" ht="12.75">
      <c r="A11" s="65" t="s">
        <v>41</v>
      </c>
      <c r="B11" s="79">
        <v>7792</v>
      </c>
      <c r="C11" s="69">
        <f>SUM(C9:C10)</f>
        <v>14324625</v>
      </c>
      <c r="D11" s="76"/>
      <c r="E11" s="76"/>
      <c r="F11" s="76"/>
    </row>
    <row r="12" spans="1:6" ht="12.75">
      <c r="A12" s="66" t="s">
        <v>42</v>
      </c>
      <c r="B12" s="80">
        <v>8108</v>
      </c>
      <c r="C12" s="70">
        <f>SUM(C11,C8)</f>
        <v>40847371</v>
      </c>
      <c r="D12" s="70">
        <v>20021850</v>
      </c>
      <c r="E12" s="70">
        <v>20825521</v>
      </c>
      <c r="F12" s="67">
        <f>D12/E12</f>
        <v>0.961409320804027</v>
      </c>
    </row>
    <row r="13" spans="1:6" ht="12.75">
      <c r="A13" s="36" t="s">
        <v>43</v>
      </c>
      <c r="B13" s="81"/>
      <c r="C13" s="86">
        <f>C8/C12</f>
        <v>0.6493134160335557</v>
      </c>
      <c r="D13" s="74"/>
      <c r="E13" s="74"/>
      <c r="F13" s="74"/>
    </row>
  </sheetData>
  <mergeCells count="3">
    <mergeCell ref="C1:F1"/>
    <mergeCell ref="A1:A2"/>
    <mergeCell ref="B1:B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90" zoomScaleNormal="90" workbookViewId="0" topLeftCell="A1">
      <selection activeCell="B27" sqref="B27"/>
    </sheetView>
  </sheetViews>
  <sheetFormatPr defaultColWidth="11.421875" defaultRowHeight="12.75"/>
  <cols>
    <col min="1" max="1" width="20.7109375" style="0" bestFit="1" customWidth="1"/>
  </cols>
  <sheetData>
    <row r="1" spans="1:8" ht="12.75">
      <c r="A1" s="96" t="s">
        <v>0</v>
      </c>
      <c r="B1" s="23" t="s">
        <v>51</v>
      </c>
      <c r="C1" s="93" t="s">
        <v>60</v>
      </c>
      <c r="D1" s="94"/>
      <c r="E1" s="97"/>
      <c r="F1" s="93" t="s">
        <v>63</v>
      </c>
      <c r="G1" s="94"/>
      <c r="H1" s="95"/>
    </row>
    <row r="2" spans="1:8" ht="12.75">
      <c r="A2" s="96"/>
      <c r="B2" s="24" t="s">
        <v>52</v>
      </c>
      <c r="C2" s="19" t="s">
        <v>47</v>
      </c>
      <c r="D2" s="21" t="s">
        <v>61</v>
      </c>
      <c r="E2" s="29" t="s">
        <v>62</v>
      </c>
      <c r="F2" s="19" t="s">
        <v>47</v>
      </c>
      <c r="G2" s="21" t="s">
        <v>61</v>
      </c>
      <c r="H2" s="20" t="s">
        <v>62</v>
      </c>
    </row>
    <row r="3" spans="1:8" ht="12.75">
      <c r="A3" s="11" t="s">
        <v>1</v>
      </c>
      <c r="B3" s="25">
        <v>128823</v>
      </c>
      <c r="C3" s="28">
        <f>SUM(C4:C6)</f>
        <v>1481</v>
      </c>
      <c r="D3" s="7">
        <f>SUM(D4:D6)</f>
        <v>48</v>
      </c>
      <c r="E3" s="30">
        <f>C3-D3</f>
        <v>1433</v>
      </c>
      <c r="F3" s="13">
        <v>11.496</v>
      </c>
      <c r="G3" s="5">
        <v>0.373</v>
      </c>
      <c r="H3" s="14">
        <v>11.124</v>
      </c>
    </row>
    <row r="4" spans="1:8" ht="12.75">
      <c r="A4" s="12" t="s">
        <v>2</v>
      </c>
      <c r="B4" s="26">
        <v>7995</v>
      </c>
      <c r="C4" s="15">
        <v>179</v>
      </c>
      <c r="D4" s="6">
        <v>27</v>
      </c>
      <c r="E4" s="31">
        <f aca="true" t="shared" si="0" ref="E4:E27">C4-D4</f>
        <v>152</v>
      </c>
      <c r="F4" s="15">
        <v>22.389</v>
      </c>
      <c r="G4" s="6">
        <v>3.377</v>
      </c>
      <c r="H4" s="16">
        <v>19.012</v>
      </c>
    </row>
    <row r="5" spans="1:8" ht="12.75">
      <c r="A5" s="12" t="s">
        <v>3</v>
      </c>
      <c r="B5" s="26">
        <v>79226</v>
      </c>
      <c r="C5" s="15">
        <v>919</v>
      </c>
      <c r="D5" s="6">
        <v>14</v>
      </c>
      <c r="E5" s="31">
        <f t="shared" si="0"/>
        <v>905</v>
      </c>
      <c r="F5" s="15">
        <v>11.599</v>
      </c>
      <c r="G5" s="6">
        <v>0.177</v>
      </c>
      <c r="H5" s="16">
        <v>11.423</v>
      </c>
    </row>
    <row r="6" spans="1:8" ht="12.75">
      <c r="A6" s="12" t="s">
        <v>4</v>
      </c>
      <c r="B6" s="26">
        <v>41602</v>
      </c>
      <c r="C6" s="15">
        <v>383</v>
      </c>
      <c r="D6" s="6">
        <v>7</v>
      </c>
      <c r="E6" s="31">
        <f t="shared" si="0"/>
        <v>376</v>
      </c>
      <c r="F6" s="15">
        <v>9.206</v>
      </c>
      <c r="G6" s="6">
        <v>0.168</v>
      </c>
      <c r="H6" s="16">
        <v>9.038</v>
      </c>
    </row>
    <row r="7" spans="1:8" ht="12.75">
      <c r="A7" s="11" t="s">
        <v>5</v>
      </c>
      <c r="B7" s="25">
        <v>55235</v>
      </c>
      <c r="C7" s="13">
        <f>SUM(C8:C9)</f>
        <v>1487</v>
      </c>
      <c r="D7" s="5">
        <f>SUM(D8:D9)</f>
        <v>94</v>
      </c>
      <c r="E7" s="30">
        <f t="shared" si="0"/>
        <v>1393</v>
      </c>
      <c r="F7" s="13">
        <v>29.921</v>
      </c>
      <c r="G7" s="5">
        <v>1.702</v>
      </c>
      <c r="H7" s="14">
        <v>25.219</v>
      </c>
    </row>
    <row r="8" spans="1:8" ht="12.75">
      <c r="A8" s="12" t="s">
        <v>6</v>
      </c>
      <c r="B8" s="26">
        <v>31930</v>
      </c>
      <c r="C8" s="15">
        <v>946</v>
      </c>
      <c r="D8" s="6">
        <v>51</v>
      </c>
      <c r="E8" s="31">
        <f t="shared" si="0"/>
        <v>895</v>
      </c>
      <c r="F8" s="15">
        <v>29.627</v>
      </c>
      <c r="G8" s="6">
        <v>1.597</v>
      </c>
      <c r="H8" s="16">
        <v>28.03</v>
      </c>
    </row>
    <row r="9" spans="1:8" ht="12.75">
      <c r="A9" s="12" t="s">
        <v>7</v>
      </c>
      <c r="B9" s="26">
        <v>23305</v>
      </c>
      <c r="C9" s="15">
        <v>541</v>
      </c>
      <c r="D9" s="6">
        <v>43</v>
      </c>
      <c r="E9" s="31">
        <f t="shared" si="0"/>
        <v>498</v>
      </c>
      <c r="F9" s="15">
        <v>23.214</v>
      </c>
      <c r="G9" s="6">
        <v>1.845</v>
      </c>
      <c r="H9" s="16">
        <v>21.369</v>
      </c>
    </row>
    <row r="10" spans="1:8" ht="12.75">
      <c r="A10" s="11" t="s">
        <v>8</v>
      </c>
      <c r="B10" s="25">
        <v>146696</v>
      </c>
      <c r="C10" s="13">
        <f>SUM(C11:C15)</f>
        <v>2993</v>
      </c>
      <c r="D10" s="5">
        <f>SUM(D11:D15)</f>
        <v>61</v>
      </c>
      <c r="E10" s="30">
        <f t="shared" si="0"/>
        <v>2932</v>
      </c>
      <c r="F10" s="13">
        <v>20.402</v>
      </c>
      <c r="G10" s="5">
        <v>0.416</v>
      </c>
      <c r="H10" s="14">
        <v>19.987</v>
      </c>
    </row>
    <row r="11" spans="1:8" ht="12.75">
      <c r="A11" s="12" t="s">
        <v>9</v>
      </c>
      <c r="B11" s="26">
        <v>7261</v>
      </c>
      <c r="C11" s="15">
        <v>250</v>
      </c>
      <c r="D11" s="6">
        <v>18</v>
      </c>
      <c r="E11" s="31">
        <f t="shared" si="0"/>
        <v>232</v>
      </c>
      <c r="F11" s="15">
        <v>34.431</v>
      </c>
      <c r="G11" s="6">
        <v>2.479</v>
      </c>
      <c r="H11" s="16">
        <v>31.951</v>
      </c>
    </row>
    <row r="12" spans="1:8" ht="12.75">
      <c r="A12" s="12" t="s">
        <v>10</v>
      </c>
      <c r="B12" s="26">
        <v>5286</v>
      </c>
      <c r="C12" s="15">
        <v>102</v>
      </c>
      <c r="D12" s="6">
        <v>4</v>
      </c>
      <c r="E12" s="31">
        <f t="shared" si="0"/>
        <v>98</v>
      </c>
      <c r="F12" s="15">
        <v>19.296</v>
      </c>
      <c r="G12" s="6">
        <v>0.755</v>
      </c>
      <c r="H12" s="16">
        <v>18.539</v>
      </c>
    </row>
    <row r="13" spans="1:8" ht="12.75">
      <c r="A13" s="12" t="s">
        <v>11</v>
      </c>
      <c r="B13" s="26">
        <v>10565</v>
      </c>
      <c r="C13" s="15">
        <v>78</v>
      </c>
      <c r="D13" s="6">
        <v>8</v>
      </c>
      <c r="E13" s="31">
        <f t="shared" si="0"/>
        <v>70</v>
      </c>
      <c r="F13" s="15">
        <v>7.383</v>
      </c>
      <c r="G13" s="6">
        <v>0.757</v>
      </c>
      <c r="H13" s="16">
        <v>6.626</v>
      </c>
    </row>
    <row r="14" spans="1:8" ht="12.75">
      <c r="A14" s="12" t="s">
        <v>12</v>
      </c>
      <c r="B14" s="26">
        <v>29434</v>
      </c>
      <c r="C14" s="15">
        <v>315</v>
      </c>
      <c r="D14" s="6">
        <v>18</v>
      </c>
      <c r="E14" s="31">
        <f t="shared" si="0"/>
        <v>297</v>
      </c>
      <c r="F14" s="15">
        <v>10.702</v>
      </c>
      <c r="G14" s="6">
        <v>0.612</v>
      </c>
      <c r="H14" s="16">
        <v>10.09</v>
      </c>
    </row>
    <row r="15" spans="1:8" ht="12.75">
      <c r="A15" s="12" t="s">
        <v>13</v>
      </c>
      <c r="B15" s="26">
        <v>94147</v>
      </c>
      <c r="C15" s="15">
        <v>2248</v>
      </c>
      <c r="D15" s="6">
        <v>13</v>
      </c>
      <c r="E15" s="31">
        <f t="shared" si="0"/>
        <v>2235</v>
      </c>
      <c r="F15" s="15">
        <v>23.878</v>
      </c>
      <c r="G15" s="6">
        <v>0.128</v>
      </c>
      <c r="H15" s="16">
        <v>23.739</v>
      </c>
    </row>
    <row r="16" spans="1:8" ht="12.75">
      <c r="A16" s="11" t="s">
        <v>14</v>
      </c>
      <c r="B16" s="25">
        <v>63124</v>
      </c>
      <c r="C16" s="13">
        <f>SUM(C17:C19)</f>
        <v>1176</v>
      </c>
      <c r="D16" s="5">
        <f>SUM(D17:D19)</f>
        <v>8</v>
      </c>
      <c r="E16" s="30">
        <f t="shared" si="0"/>
        <v>1168</v>
      </c>
      <c r="F16" s="13">
        <v>18.629</v>
      </c>
      <c r="G16" s="5">
        <v>0.127</v>
      </c>
      <c r="H16" s="14">
        <v>18.503</v>
      </c>
    </row>
    <row r="17" spans="1:8" ht="12.75">
      <c r="A17" s="12" t="s">
        <v>15</v>
      </c>
      <c r="B17" s="26">
        <v>10421</v>
      </c>
      <c r="C17" s="15">
        <v>272</v>
      </c>
      <c r="D17" s="6">
        <v>3</v>
      </c>
      <c r="E17" s="31">
        <f t="shared" si="0"/>
        <v>269</v>
      </c>
      <c r="F17" s="15">
        <v>26.101</v>
      </c>
      <c r="G17" s="6">
        <v>0.288</v>
      </c>
      <c r="H17" s="16">
        <v>25.813</v>
      </c>
    </row>
    <row r="18" spans="1:8" ht="12.75">
      <c r="A18" s="12" t="s">
        <v>16</v>
      </c>
      <c r="B18" s="26">
        <v>47669</v>
      </c>
      <c r="C18" s="15">
        <v>730</v>
      </c>
      <c r="D18" s="6">
        <v>3</v>
      </c>
      <c r="E18" s="31">
        <f t="shared" si="0"/>
        <v>727</v>
      </c>
      <c r="F18" s="15">
        <v>15.314</v>
      </c>
      <c r="G18" s="6">
        <v>0.063</v>
      </c>
      <c r="H18" s="16">
        <v>15.251</v>
      </c>
    </row>
    <row r="19" spans="1:8" ht="12.75">
      <c r="A19" s="12" t="s">
        <v>17</v>
      </c>
      <c r="B19" s="26">
        <v>5034</v>
      </c>
      <c r="C19" s="15">
        <v>174</v>
      </c>
      <c r="D19" s="6">
        <v>2</v>
      </c>
      <c r="E19" s="31">
        <f t="shared" si="0"/>
        <v>172</v>
      </c>
      <c r="F19" s="15">
        <v>34.565</v>
      </c>
      <c r="G19" s="6">
        <v>0.397</v>
      </c>
      <c r="H19" s="16">
        <v>34.168</v>
      </c>
    </row>
    <row r="20" spans="1:8" ht="12.75">
      <c r="A20" s="11" t="s">
        <v>24</v>
      </c>
      <c r="B20" s="25">
        <v>98585</v>
      </c>
      <c r="C20" s="13">
        <f>SUM(C21:C22)</f>
        <v>815</v>
      </c>
      <c r="D20" s="5">
        <f>SUM(D21:D22)</f>
        <v>74</v>
      </c>
      <c r="E20" s="30">
        <f t="shared" si="0"/>
        <v>741</v>
      </c>
      <c r="F20" s="13">
        <v>8.267</v>
      </c>
      <c r="G20" s="5">
        <v>0.751</v>
      </c>
      <c r="H20" s="14">
        <v>7.516</v>
      </c>
    </row>
    <row r="21" spans="1:8" ht="12.75">
      <c r="A21" s="12" t="s">
        <v>18</v>
      </c>
      <c r="B21" s="26">
        <v>87268</v>
      </c>
      <c r="C21" s="15">
        <v>770</v>
      </c>
      <c r="D21" s="6">
        <v>60</v>
      </c>
      <c r="E21" s="31">
        <f t="shared" si="0"/>
        <v>710</v>
      </c>
      <c r="F21" s="15">
        <v>8.823</v>
      </c>
      <c r="G21" s="6">
        <v>0.688</v>
      </c>
      <c r="H21" s="16">
        <v>8.136</v>
      </c>
    </row>
    <row r="22" spans="1:8" ht="12.75">
      <c r="A22" s="12" t="s">
        <v>19</v>
      </c>
      <c r="B22" s="26">
        <v>11317</v>
      </c>
      <c r="C22" s="15">
        <v>45</v>
      </c>
      <c r="D22" s="6">
        <v>14</v>
      </c>
      <c r="E22" s="31">
        <f t="shared" si="0"/>
        <v>31</v>
      </c>
      <c r="F22" s="15">
        <v>3.976</v>
      </c>
      <c r="G22" s="6">
        <v>1.237</v>
      </c>
      <c r="H22" s="16">
        <v>2.739</v>
      </c>
    </row>
    <row r="23" spans="1:8" ht="12.75">
      <c r="A23" s="11" t="s">
        <v>25</v>
      </c>
      <c r="B23" s="25">
        <v>12319</v>
      </c>
      <c r="C23" s="13">
        <f>SUM(C24:C26)</f>
        <v>156</v>
      </c>
      <c r="D23" s="5">
        <f>SUM(D24:D26)</f>
        <v>31</v>
      </c>
      <c r="E23" s="30">
        <f t="shared" si="0"/>
        <v>125</v>
      </c>
      <c r="F23" s="13">
        <v>12.663</v>
      </c>
      <c r="G23" s="5">
        <v>2.516</v>
      </c>
      <c r="H23" s="14">
        <v>10.147</v>
      </c>
    </row>
    <row r="24" spans="1:8" ht="12.75">
      <c r="A24" s="12" t="s">
        <v>20</v>
      </c>
      <c r="B24" s="26">
        <v>5014</v>
      </c>
      <c r="C24" s="15">
        <v>67</v>
      </c>
      <c r="D24" s="6">
        <v>9</v>
      </c>
      <c r="E24" s="31">
        <f t="shared" si="0"/>
        <v>58</v>
      </c>
      <c r="F24" s="15">
        <v>13.363</v>
      </c>
      <c r="G24" s="6">
        <v>1.785</v>
      </c>
      <c r="H24" s="16">
        <v>11.598</v>
      </c>
    </row>
    <row r="25" spans="1:8" ht="12.75">
      <c r="A25" s="12" t="s">
        <v>21</v>
      </c>
      <c r="B25" s="26">
        <v>7273</v>
      </c>
      <c r="C25" s="15">
        <v>87</v>
      </c>
      <c r="D25" s="6">
        <v>20</v>
      </c>
      <c r="E25" s="31">
        <f t="shared" si="0"/>
        <v>67</v>
      </c>
      <c r="F25" s="15">
        <v>11.962</v>
      </c>
      <c r="G25" s="6">
        <v>2.749</v>
      </c>
      <c r="H25" s="16">
        <v>9.212</v>
      </c>
    </row>
    <row r="26" spans="1:8" ht="12.75">
      <c r="A26" s="12" t="s">
        <v>22</v>
      </c>
      <c r="B26" s="26">
        <v>32</v>
      </c>
      <c r="C26" s="15">
        <v>2</v>
      </c>
      <c r="D26" s="6">
        <v>2</v>
      </c>
      <c r="E26" s="31">
        <f t="shared" si="0"/>
        <v>0</v>
      </c>
      <c r="F26" s="15">
        <v>62.5</v>
      </c>
      <c r="G26" s="6">
        <v>62.5</v>
      </c>
      <c r="H26" s="16">
        <v>0</v>
      </c>
    </row>
    <row r="27" spans="1:8" ht="13.5" thickBot="1">
      <c r="A27" s="11" t="s">
        <v>23</v>
      </c>
      <c r="B27" s="27">
        <v>504782</v>
      </c>
      <c r="C27" s="17">
        <f>SUM(C4:C6,C8:C9,C11:C15,C17:C19,C21:C22,C24:C26)</f>
        <v>8108</v>
      </c>
      <c r="D27" s="22">
        <f>SUM(D24:D26,D4:D6,D8:D9,D11:D15,D17:D19,D21:D22)</f>
        <v>316</v>
      </c>
      <c r="E27" s="32">
        <f t="shared" si="0"/>
        <v>7792</v>
      </c>
      <c r="F27" s="17">
        <v>16.062</v>
      </c>
      <c r="G27" s="22">
        <v>0.626</v>
      </c>
      <c r="H27" s="18">
        <v>15.436</v>
      </c>
    </row>
  </sheetData>
  <mergeCells count="3">
    <mergeCell ref="F1:H1"/>
    <mergeCell ref="A1:A2"/>
    <mergeCell ref="C1:E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tabSelected="1" workbookViewId="0" topLeftCell="I1">
      <selection activeCell="K8" sqref="K8"/>
    </sheetView>
  </sheetViews>
  <sheetFormatPr defaultColWidth="11.421875" defaultRowHeight="12.75"/>
  <cols>
    <col min="1" max="1" width="20.7109375" style="0" bestFit="1" customWidth="1"/>
    <col min="11" max="11" width="12.28125" style="0" bestFit="1" customWidth="1"/>
    <col min="13" max="13" width="6.00390625" style="0" bestFit="1" customWidth="1"/>
    <col min="14" max="14" width="15.28125" style="0" customWidth="1"/>
    <col min="15" max="15" width="23.00390625" style="0" bestFit="1" customWidth="1"/>
    <col min="16" max="16" width="4.28125" style="0" customWidth="1"/>
    <col min="17" max="17" width="8.00390625" style="0" bestFit="1" customWidth="1"/>
  </cols>
  <sheetData>
    <row r="1" spans="1:9" ht="12.75">
      <c r="A1" s="99" t="s">
        <v>59</v>
      </c>
      <c r="B1" s="93" t="s">
        <v>51</v>
      </c>
      <c r="C1" s="98"/>
      <c r="D1" s="93" t="s">
        <v>45</v>
      </c>
      <c r="E1" s="98"/>
      <c r="F1" s="93" t="s">
        <v>55</v>
      </c>
      <c r="G1" s="98"/>
      <c r="H1" s="93" t="s">
        <v>56</v>
      </c>
      <c r="I1" s="98"/>
    </row>
    <row r="2" spans="1:20" ht="12.75">
      <c r="A2" s="100"/>
      <c r="B2" s="19" t="s">
        <v>52</v>
      </c>
      <c r="C2" s="20" t="s">
        <v>53</v>
      </c>
      <c r="D2" s="19" t="s">
        <v>54</v>
      </c>
      <c r="E2" s="20" t="s">
        <v>53</v>
      </c>
      <c r="F2" s="19" t="s">
        <v>54</v>
      </c>
      <c r="G2" s="20" t="s">
        <v>53</v>
      </c>
      <c r="H2" s="19" t="s">
        <v>57</v>
      </c>
      <c r="I2" s="20" t="s">
        <v>58</v>
      </c>
      <c r="M2" s="19" t="s">
        <v>76</v>
      </c>
      <c r="N2" s="73" t="s">
        <v>77</v>
      </c>
      <c r="O2" s="73" t="s">
        <v>79</v>
      </c>
      <c r="P2" s="73"/>
      <c r="Q2" s="19" t="s">
        <v>78</v>
      </c>
      <c r="R2" t="s">
        <v>80</v>
      </c>
      <c r="S2" t="s">
        <v>81</v>
      </c>
      <c r="T2" t="s">
        <v>82</v>
      </c>
    </row>
    <row r="3" spans="1:20" ht="12.75">
      <c r="A3" s="37" t="s">
        <v>1</v>
      </c>
      <c r="B3" s="13">
        <v>128823</v>
      </c>
      <c r="C3" s="14">
        <v>25.52</v>
      </c>
      <c r="D3" s="13">
        <f>SUM(D4:D6)</f>
        <v>8242403</v>
      </c>
      <c r="E3" s="14">
        <v>20.18</v>
      </c>
      <c r="F3" s="48">
        <f>SUM(F4:F6)</f>
        <v>6051954</v>
      </c>
      <c r="G3" s="49">
        <f>(F3/F27)</f>
        <v>0.2281797669064885</v>
      </c>
      <c r="H3" s="51">
        <f>F3/D3</f>
        <v>0.7342463114215599</v>
      </c>
      <c r="I3" s="49">
        <f>G3/E3</f>
        <v>0.011307223335306666</v>
      </c>
      <c r="M3" s="15">
        <v>7995</v>
      </c>
      <c r="N3" s="72"/>
      <c r="O3" s="72"/>
      <c r="P3" s="72"/>
      <c r="Q3" s="52">
        <v>5423384</v>
      </c>
      <c r="R3">
        <f>Q3+M3</f>
        <v>5431379</v>
      </c>
      <c r="S3">
        <f>R3+N3</f>
        <v>5431379</v>
      </c>
      <c r="T3">
        <f>(S3/41352150)*100</f>
        <v>13.13445371038749</v>
      </c>
    </row>
    <row r="4" spans="1:20" ht="12.75">
      <c r="A4" s="38" t="s">
        <v>2</v>
      </c>
      <c r="B4" s="15">
        <v>7995</v>
      </c>
      <c r="C4" s="16">
        <v>1.58</v>
      </c>
      <c r="D4" s="52">
        <v>5423384</v>
      </c>
      <c r="E4" s="53">
        <v>13.28</v>
      </c>
      <c r="F4" s="46">
        <v>4969188</v>
      </c>
      <c r="G4" s="50">
        <f>(F4/F27)</f>
        <v>0.18735571346948765</v>
      </c>
      <c r="H4" s="54">
        <f aca="true" t="shared" si="0" ref="H4:H26">F4/D4</f>
        <v>0.9162522882392248</v>
      </c>
      <c r="I4" s="55">
        <f aca="true" t="shared" si="1" ref="I4:I27">G4/E4</f>
        <v>0.014108110954027685</v>
      </c>
      <c r="K4" t="s">
        <v>86</v>
      </c>
      <c r="M4" s="15">
        <v>79226</v>
      </c>
      <c r="N4" s="72">
        <f>SUM(M3:M4)</f>
        <v>87221</v>
      </c>
      <c r="O4" s="72">
        <f>(N4/504779)*100</f>
        <v>17.279046870016384</v>
      </c>
      <c r="P4" s="72"/>
      <c r="Q4" s="52">
        <v>1760516</v>
      </c>
      <c r="R4">
        <f aca="true" t="shared" si="2" ref="R4:R20">Q4+M4</f>
        <v>1839742</v>
      </c>
      <c r="S4">
        <f>SUM(R3:R4)</f>
        <v>7271121</v>
      </c>
      <c r="T4">
        <f aca="true" t="shared" si="3" ref="T4:T20">(S4/41352150)*100</f>
        <v>17.583417065376285</v>
      </c>
    </row>
    <row r="5" spans="1:20" ht="12.75">
      <c r="A5" s="38" t="s">
        <v>3</v>
      </c>
      <c r="B5" s="15">
        <v>79226</v>
      </c>
      <c r="C5" s="16">
        <v>15.69</v>
      </c>
      <c r="D5" s="52">
        <v>1760516</v>
      </c>
      <c r="E5" s="53">
        <v>4.31</v>
      </c>
      <c r="F5" s="47">
        <v>696419</v>
      </c>
      <c r="G5" s="50">
        <f>(F5/F27)</f>
        <v>0.02625742447633439</v>
      </c>
      <c r="H5" s="54">
        <f t="shared" si="0"/>
        <v>0.39557663775847535</v>
      </c>
      <c r="I5" s="55">
        <f t="shared" si="1"/>
        <v>0.006092209855298003</v>
      </c>
      <c r="M5" s="15">
        <v>41602</v>
      </c>
      <c r="N5" s="72">
        <f>SUM(N4,M5)</f>
        <v>128823</v>
      </c>
      <c r="O5" s="72">
        <f aca="true" t="shared" si="4" ref="O5:O20">(N5/504779)*100</f>
        <v>25.520673403608313</v>
      </c>
      <c r="P5" s="72"/>
      <c r="Q5" s="52">
        <v>1058503</v>
      </c>
      <c r="R5">
        <f t="shared" si="2"/>
        <v>1100105</v>
      </c>
      <c r="S5">
        <f>SUM(R5,S4)</f>
        <v>8371226</v>
      </c>
      <c r="T5">
        <f t="shared" si="3"/>
        <v>20.243750324952874</v>
      </c>
    </row>
    <row r="6" spans="1:20" ht="12.75">
      <c r="A6" s="38" t="s">
        <v>4</v>
      </c>
      <c r="B6" s="15">
        <v>41602</v>
      </c>
      <c r="C6" s="16">
        <v>8.24</v>
      </c>
      <c r="D6" s="52">
        <v>1058503</v>
      </c>
      <c r="E6" s="53">
        <v>2.59</v>
      </c>
      <c r="F6" s="46">
        <v>386347</v>
      </c>
      <c r="G6" s="50">
        <f>(F6/F27)</f>
        <v>0.01456662896066644</v>
      </c>
      <c r="H6" s="54">
        <f t="shared" si="0"/>
        <v>0.3649937695027789</v>
      </c>
      <c r="I6" s="55">
        <f t="shared" si="1"/>
        <v>0.005624181065894379</v>
      </c>
      <c r="M6" s="15">
        <v>31930</v>
      </c>
      <c r="N6" s="72">
        <f aca="true" t="shared" si="5" ref="N6:N20">SUM(M6,N5)</f>
        <v>160753</v>
      </c>
      <c r="O6" s="72">
        <f t="shared" si="4"/>
        <v>31.84621388766173</v>
      </c>
      <c r="P6" s="72"/>
      <c r="Q6" s="52">
        <v>6343110</v>
      </c>
      <c r="R6">
        <f t="shared" si="2"/>
        <v>6375040</v>
      </c>
      <c r="S6">
        <f>SUM(R6,S5)</f>
        <v>14746266</v>
      </c>
      <c r="T6">
        <f t="shared" si="3"/>
        <v>35.660215974260105</v>
      </c>
    </row>
    <row r="7" spans="1:20" ht="12.75">
      <c r="A7" s="37" t="s">
        <v>5</v>
      </c>
      <c r="B7" s="13">
        <v>55235</v>
      </c>
      <c r="C7" s="14">
        <v>10.94</v>
      </c>
      <c r="D7" s="13">
        <f>SUM(D8:D9)</f>
        <v>10505886</v>
      </c>
      <c r="E7" s="14">
        <v>25.72</v>
      </c>
      <c r="F7" s="48">
        <f>SUM(F8:F9)</f>
        <v>7098363</v>
      </c>
      <c r="G7" s="49">
        <f>(F7/F27)</f>
        <v>0.26763303467898836</v>
      </c>
      <c r="H7" s="51">
        <f t="shared" si="0"/>
        <v>0.675655818081407</v>
      </c>
      <c r="I7" s="49">
        <f t="shared" si="1"/>
        <v>0.010405638984408569</v>
      </c>
      <c r="M7" s="15">
        <v>23305</v>
      </c>
      <c r="N7" s="72">
        <f t="shared" si="5"/>
        <v>184058</v>
      </c>
      <c r="O7" s="72">
        <f t="shared" si="4"/>
        <v>36.463085825678164</v>
      </c>
      <c r="P7" s="72"/>
      <c r="Q7" s="52">
        <v>4162776</v>
      </c>
      <c r="R7">
        <f t="shared" si="2"/>
        <v>4186081</v>
      </c>
      <c r="S7">
        <f>SUM(R7,S6)</f>
        <v>18932347</v>
      </c>
      <c r="T7">
        <f t="shared" si="3"/>
        <v>45.78322287958425</v>
      </c>
    </row>
    <row r="8" spans="1:20" ht="12.75">
      <c r="A8" s="38" t="s">
        <v>6</v>
      </c>
      <c r="B8" s="15">
        <v>31930</v>
      </c>
      <c r="C8" s="16">
        <v>6.33</v>
      </c>
      <c r="D8" s="52">
        <v>6343110</v>
      </c>
      <c r="E8" s="53">
        <v>15.53</v>
      </c>
      <c r="F8" s="46">
        <v>4428866</v>
      </c>
      <c r="G8" s="50">
        <f>(F8/F27)</f>
        <v>0.1669836901503336</v>
      </c>
      <c r="H8" s="54">
        <f t="shared" si="0"/>
        <v>0.6982168053210491</v>
      </c>
      <c r="I8" s="55">
        <f t="shared" si="1"/>
        <v>0.010752330338076857</v>
      </c>
      <c r="M8" s="15">
        <v>7261</v>
      </c>
      <c r="N8" s="72">
        <f t="shared" si="5"/>
        <v>191319</v>
      </c>
      <c r="O8" s="72">
        <f t="shared" si="4"/>
        <v>37.90153710831869</v>
      </c>
      <c r="P8" s="72"/>
      <c r="Q8" s="52">
        <v>2082587</v>
      </c>
      <c r="R8">
        <f t="shared" si="2"/>
        <v>2089848</v>
      </c>
      <c r="S8">
        <f>SUM(R8,S7)</f>
        <v>21022195</v>
      </c>
      <c r="T8">
        <f t="shared" si="3"/>
        <v>50.83700605651701</v>
      </c>
    </row>
    <row r="9" spans="1:20" ht="12.75">
      <c r="A9" s="38" t="s">
        <v>7</v>
      </c>
      <c r="B9" s="15">
        <v>23305</v>
      </c>
      <c r="C9" s="16">
        <v>4.62</v>
      </c>
      <c r="D9" s="52">
        <v>4162776</v>
      </c>
      <c r="E9" s="53">
        <v>10.19</v>
      </c>
      <c r="F9" s="46">
        <v>2669497</v>
      </c>
      <c r="G9" s="50">
        <f>(F9/F27)</f>
        <v>0.10064934452865476</v>
      </c>
      <c r="H9" s="54">
        <f t="shared" si="0"/>
        <v>0.6412780798198126</v>
      </c>
      <c r="I9" s="55">
        <f t="shared" si="1"/>
        <v>0.009877266391428339</v>
      </c>
      <c r="M9" s="15">
        <v>5286</v>
      </c>
      <c r="N9" s="72">
        <f t="shared" si="5"/>
        <v>196605</v>
      </c>
      <c r="O9" s="72">
        <f t="shared" si="4"/>
        <v>38.948728057229005</v>
      </c>
      <c r="P9" s="72"/>
      <c r="Q9" s="52">
        <v>535131</v>
      </c>
      <c r="R9">
        <f t="shared" si="2"/>
        <v>540417</v>
      </c>
      <c r="S9">
        <f>SUM(S8,R9)</f>
        <v>21562612</v>
      </c>
      <c r="T9">
        <f t="shared" si="3"/>
        <v>52.14387160038837</v>
      </c>
    </row>
    <row r="10" spans="1:20" ht="12.75">
      <c r="A10" s="37" t="s">
        <v>8</v>
      </c>
      <c r="B10" s="13">
        <v>146696</v>
      </c>
      <c r="C10" s="14">
        <v>29.06</v>
      </c>
      <c r="D10" s="13">
        <f>SUM(D11:D15)</f>
        <v>8833070</v>
      </c>
      <c r="E10" s="14">
        <v>21.62</v>
      </c>
      <c r="F10" s="48">
        <f>SUM(F11:F15)</f>
        <v>4842982</v>
      </c>
      <c r="G10" s="49">
        <f>(F10/F27)</f>
        <v>0.18259730723206413</v>
      </c>
      <c r="H10" s="51">
        <f t="shared" si="0"/>
        <v>0.5482784581125248</v>
      </c>
      <c r="I10" s="49">
        <f t="shared" si="1"/>
        <v>0.008445758891399821</v>
      </c>
      <c r="M10" s="15">
        <v>10565</v>
      </c>
      <c r="N10" s="72">
        <f t="shared" si="5"/>
        <v>207170</v>
      </c>
      <c r="O10" s="72">
        <f t="shared" si="4"/>
        <v>41.041723209562996</v>
      </c>
      <c r="P10" s="72"/>
      <c r="Q10" s="52">
        <v>1062998</v>
      </c>
      <c r="R10">
        <f t="shared" si="2"/>
        <v>1073563</v>
      </c>
      <c r="S10">
        <f>SUM(R10,S9)</f>
        <v>22636175</v>
      </c>
      <c r="T10">
        <f t="shared" si="3"/>
        <v>54.74001956367444</v>
      </c>
    </row>
    <row r="11" spans="1:20" ht="12.75">
      <c r="A11" s="38" t="s">
        <v>9</v>
      </c>
      <c r="B11" s="15">
        <v>7261</v>
      </c>
      <c r="C11" s="16">
        <v>1.44</v>
      </c>
      <c r="D11" s="52">
        <v>2082587</v>
      </c>
      <c r="E11" s="53">
        <v>5.098</v>
      </c>
      <c r="F11" s="46">
        <v>1369651</v>
      </c>
      <c r="G11" s="50">
        <f>(F11/F27)</f>
        <v>0.05164061820748123</v>
      </c>
      <c r="H11" s="54">
        <f t="shared" si="0"/>
        <v>0.657668083014059</v>
      </c>
      <c r="I11" s="55">
        <f t="shared" si="1"/>
        <v>0.010129583799035159</v>
      </c>
      <c r="M11" s="15">
        <v>29434</v>
      </c>
      <c r="N11" s="72">
        <f t="shared" si="5"/>
        <v>236604</v>
      </c>
      <c r="O11" s="72">
        <f t="shared" si="4"/>
        <v>46.87278987438067</v>
      </c>
      <c r="P11" s="72"/>
      <c r="Q11" s="52">
        <v>2695880</v>
      </c>
      <c r="R11">
        <f t="shared" si="2"/>
        <v>2725314</v>
      </c>
      <c r="S11">
        <f>SUM(R11,S10)</f>
        <v>25361489</v>
      </c>
      <c r="T11">
        <f t="shared" si="3"/>
        <v>61.33052090399169</v>
      </c>
    </row>
    <row r="12" spans="1:20" ht="12.75">
      <c r="A12" s="38" t="s">
        <v>10</v>
      </c>
      <c r="B12" s="15">
        <v>5286</v>
      </c>
      <c r="C12" s="16">
        <v>1.05</v>
      </c>
      <c r="D12" s="52">
        <v>535131</v>
      </c>
      <c r="E12" s="53">
        <v>1.31</v>
      </c>
      <c r="F12" s="46">
        <v>281773</v>
      </c>
      <c r="G12" s="50">
        <f>(F12/F27)</f>
        <v>0.010623824546674014</v>
      </c>
      <c r="H12" s="54">
        <f t="shared" si="0"/>
        <v>0.5265495738426665</v>
      </c>
      <c r="I12" s="55">
        <f t="shared" si="1"/>
        <v>0.008109789730285507</v>
      </c>
      <c r="M12" s="15">
        <v>94147</v>
      </c>
      <c r="N12" s="72">
        <f t="shared" si="5"/>
        <v>330751</v>
      </c>
      <c r="O12" s="72">
        <f t="shared" si="4"/>
        <v>65.52392235017702</v>
      </c>
      <c r="P12" s="72"/>
      <c r="Q12" s="52">
        <v>2456474</v>
      </c>
      <c r="R12">
        <f t="shared" si="2"/>
        <v>2550621</v>
      </c>
      <c r="S12">
        <f>SUM(R12,S11)</f>
        <v>27912110</v>
      </c>
      <c r="T12">
        <f t="shared" si="3"/>
        <v>67.49857020735318</v>
      </c>
    </row>
    <row r="13" spans="1:20" ht="12.75">
      <c r="A13" s="38" t="s">
        <v>11</v>
      </c>
      <c r="B13" s="15">
        <v>10565</v>
      </c>
      <c r="C13" s="16">
        <v>2.09</v>
      </c>
      <c r="D13" s="52">
        <v>1062998</v>
      </c>
      <c r="E13" s="53">
        <v>2.602</v>
      </c>
      <c r="F13" s="46">
        <v>734846</v>
      </c>
      <c r="G13" s="50">
        <f>(F13/F27)</f>
        <v>0.027706256358221732</v>
      </c>
      <c r="H13" s="54">
        <f t="shared" si="0"/>
        <v>0.6912957503212612</v>
      </c>
      <c r="I13" s="55">
        <f t="shared" si="1"/>
        <v>0.010648061628832334</v>
      </c>
      <c r="M13" s="15">
        <v>10421</v>
      </c>
      <c r="N13" s="72">
        <f t="shared" si="5"/>
        <v>341172</v>
      </c>
      <c r="O13" s="72">
        <f t="shared" si="4"/>
        <v>67.58839016678586</v>
      </c>
      <c r="P13" s="72"/>
      <c r="Q13" s="52">
        <v>555829</v>
      </c>
      <c r="R13">
        <f t="shared" si="2"/>
        <v>566250</v>
      </c>
      <c r="S13">
        <f>SUM(S12,R13)</f>
        <v>28478360</v>
      </c>
      <c r="T13">
        <f t="shared" si="3"/>
        <v>68.86790650546585</v>
      </c>
    </row>
    <row r="14" spans="1:20" ht="12.75">
      <c r="A14" s="38" t="s">
        <v>12</v>
      </c>
      <c r="B14" s="15">
        <v>29434</v>
      </c>
      <c r="C14" s="16">
        <v>5.83</v>
      </c>
      <c r="D14" s="52">
        <v>2695880</v>
      </c>
      <c r="E14" s="53">
        <v>6.599</v>
      </c>
      <c r="F14" s="46">
        <v>1248692</v>
      </c>
      <c r="G14" s="50">
        <f>(F14/F27)</f>
        <v>0.0470800421645632</v>
      </c>
      <c r="H14" s="54">
        <f t="shared" si="0"/>
        <v>0.46318530498390137</v>
      </c>
      <c r="I14" s="55">
        <f t="shared" si="1"/>
        <v>0.007134420694736051</v>
      </c>
      <c r="M14" s="15">
        <v>47669</v>
      </c>
      <c r="N14" s="72">
        <f t="shared" si="5"/>
        <v>388841</v>
      </c>
      <c r="O14" s="72">
        <f t="shared" si="4"/>
        <v>77.03192882429737</v>
      </c>
      <c r="P14" s="72"/>
      <c r="Q14" s="52">
        <v>1204215</v>
      </c>
      <c r="R14">
        <f t="shared" si="2"/>
        <v>1251884</v>
      </c>
      <c r="S14">
        <f>SUM(S13,R14)</f>
        <v>29730244</v>
      </c>
      <c r="T14">
        <f t="shared" si="3"/>
        <v>71.8952799310314</v>
      </c>
    </row>
    <row r="15" spans="1:20" ht="12.75">
      <c r="A15" s="38" t="s">
        <v>13</v>
      </c>
      <c r="B15" s="15">
        <v>94147</v>
      </c>
      <c r="C15" s="16">
        <v>18.65</v>
      </c>
      <c r="D15" s="52">
        <v>2456474</v>
      </c>
      <c r="E15" s="53">
        <v>6.01</v>
      </c>
      <c r="F15" s="56">
        <v>1208020</v>
      </c>
      <c r="G15" s="50">
        <f>(F15/F27)</f>
        <v>0.045546565955123956</v>
      </c>
      <c r="H15" s="54">
        <f t="shared" si="0"/>
        <v>0.4917699108559667</v>
      </c>
      <c r="I15" s="55">
        <f t="shared" si="1"/>
        <v>0.007578463553265217</v>
      </c>
      <c r="M15" s="15">
        <v>5034</v>
      </c>
      <c r="N15" s="72">
        <f t="shared" si="5"/>
        <v>393875</v>
      </c>
      <c r="O15" s="72">
        <f t="shared" si="4"/>
        <v>78.02919693568869</v>
      </c>
      <c r="P15" s="72"/>
      <c r="Q15" s="52">
        <v>276702</v>
      </c>
      <c r="R15">
        <f t="shared" si="2"/>
        <v>281736</v>
      </c>
      <c r="S15">
        <f>SUM(R15,S14)</f>
        <v>30011980</v>
      </c>
      <c r="T15">
        <f t="shared" si="3"/>
        <v>72.57658912535382</v>
      </c>
    </row>
    <row r="16" spans="1:20" ht="12.75">
      <c r="A16" s="37" t="s">
        <v>14</v>
      </c>
      <c r="B16" s="13">
        <v>63124</v>
      </c>
      <c r="C16" s="14">
        <v>12.51</v>
      </c>
      <c r="D16" s="13">
        <f>SUM(D17:D19)</f>
        <v>2036746</v>
      </c>
      <c r="E16" s="14">
        <v>4.99</v>
      </c>
      <c r="F16" s="48">
        <f>SUM(F17:F19)</f>
        <v>1080795</v>
      </c>
      <c r="G16" s="49">
        <f>(F16/F27)</f>
        <v>0.040749739864793785</v>
      </c>
      <c r="H16" s="51">
        <f t="shared" si="0"/>
        <v>0.5306479060226459</v>
      </c>
      <c r="I16" s="49">
        <f t="shared" si="1"/>
        <v>0.00816628053402681</v>
      </c>
      <c r="M16" s="15">
        <v>87268</v>
      </c>
      <c r="N16" s="72">
        <f t="shared" si="5"/>
        <v>481143</v>
      </c>
      <c r="O16" s="72">
        <f t="shared" si="4"/>
        <v>95.31755481111536</v>
      </c>
      <c r="P16" s="72"/>
      <c r="Q16" s="52">
        <v>7357558</v>
      </c>
      <c r="R16">
        <f t="shared" si="2"/>
        <v>7444826</v>
      </c>
      <c r="S16">
        <f>SUM(S15,R16)</f>
        <v>37456806</v>
      </c>
      <c r="T16">
        <f t="shared" si="3"/>
        <v>90.58006899278513</v>
      </c>
    </row>
    <row r="17" spans="1:20" ht="12.75">
      <c r="A17" s="38" t="s">
        <v>15</v>
      </c>
      <c r="B17" s="15">
        <v>10421</v>
      </c>
      <c r="C17" s="16">
        <v>2.06</v>
      </c>
      <c r="D17" s="52">
        <v>555829</v>
      </c>
      <c r="E17" s="53">
        <v>1.36</v>
      </c>
      <c r="F17" s="46">
        <v>234903</v>
      </c>
      <c r="G17" s="50">
        <f>(F17/F27)</f>
        <v>0.008856662126915516</v>
      </c>
      <c r="H17" s="54">
        <f t="shared" si="0"/>
        <v>0.4226173877217633</v>
      </c>
      <c r="I17" s="55">
        <f t="shared" si="1"/>
        <v>0.006512251563908467</v>
      </c>
      <c r="M17" s="15">
        <v>11317</v>
      </c>
      <c r="N17" s="72">
        <f t="shared" si="5"/>
        <v>492460</v>
      </c>
      <c r="O17" s="72">
        <f t="shared" si="4"/>
        <v>97.55952605001397</v>
      </c>
      <c r="P17" s="72"/>
      <c r="Q17" s="52">
        <v>1197646</v>
      </c>
      <c r="R17">
        <f t="shared" si="2"/>
        <v>1208963</v>
      </c>
      <c r="S17">
        <f>SUM(R17,S16)</f>
        <v>38665769</v>
      </c>
      <c r="T17">
        <f t="shared" si="3"/>
        <v>93.5036485406442</v>
      </c>
    </row>
    <row r="18" spans="1:20" ht="12.75">
      <c r="A18" s="38" t="s">
        <v>16</v>
      </c>
      <c r="B18" s="15">
        <v>47669</v>
      </c>
      <c r="C18" s="16">
        <v>9.44</v>
      </c>
      <c r="D18" s="52">
        <v>1204215</v>
      </c>
      <c r="E18" s="53">
        <v>2.95</v>
      </c>
      <c r="F18" s="46">
        <v>692306</v>
      </c>
      <c r="G18" s="50">
        <f>(F18/F27)</f>
        <v>0.02610235003570143</v>
      </c>
      <c r="H18" s="54">
        <f t="shared" si="0"/>
        <v>0.5749023222597294</v>
      </c>
      <c r="I18" s="55">
        <f t="shared" si="1"/>
        <v>0.008848254249390316</v>
      </c>
      <c r="M18" s="15">
        <v>5014</v>
      </c>
      <c r="N18" s="72">
        <f t="shared" si="5"/>
        <v>497474</v>
      </c>
      <c r="O18" s="72">
        <f t="shared" si="4"/>
        <v>98.55283203144346</v>
      </c>
      <c r="P18" s="72"/>
      <c r="Q18" s="52">
        <v>841669</v>
      </c>
      <c r="R18">
        <f t="shared" si="2"/>
        <v>846683</v>
      </c>
      <c r="S18">
        <f>SUM(R18,S17)</f>
        <v>39512452</v>
      </c>
      <c r="T18">
        <f t="shared" si="3"/>
        <v>95.55114304818491</v>
      </c>
    </row>
    <row r="19" spans="1:20" ht="12.75">
      <c r="A19" s="38" t="s">
        <v>17</v>
      </c>
      <c r="B19" s="15">
        <v>5034</v>
      </c>
      <c r="C19" s="16">
        <v>0.997</v>
      </c>
      <c r="D19" s="52">
        <v>276702</v>
      </c>
      <c r="E19" s="53">
        <v>0.68</v>
      </c>
      <c r="F19" s="46">
        <v>153586</v>
      </c>
      <c r="G19" s="50">
        <f>(F19/F27)</f>
        <v>0.005790727702176841</v>
      </c>
      <c r="H19" s="54">
        <f t="shared" si="0"/>
        <v>0.5550592333991081</v>
      </c>
      <c r="I19" s="55">
        <f t="shared" si="1"/>
        <v>0.008515776032613</v>
      </c>
      <c r="M19" s="15">
        <v>7273</v>
      </c>
      <c r="N19" s="72">
        <f t="shared" si="5"/>
        <v>504747</v>
      </c>
      <c r="O19" s="72">
        <f t="shared" si="4"/>
        <v>99.99366059206109</v>
      </c>
      <c r="P19" s="72"/>
      <c r="Q19" s="52">
        <v>1694477</v>
      </c>
      <c r="R19">
        <f t="shared" si="2"/>
        <v>1701750</v>
      </c>
      <c r="S19">
        <f>SUM(R19,S18)</f>
        <v>41214202</v>
      </c>
      <c r="T19">
        <f t="shared" si="3"/>
        <v>99.66640670436725</v>
      </c>
    </row>
    <row r="20" spans="1:20" ht="12.75">
      <c r="A20" s="37" t="s">
        <v>24</v>
      </c>
      <c r="B20" s="13">
        <v>98585</v>
      </c>
      <c r="C20" s="14">
        <v>19.53</v>
      </c>
      <c r="D20" s="13">
        <f>SUM(D21:D22)</f>
        <v>8555204</v>
      </c>
      <c r="E20" s="14">
        <v>20.94</v>
      </c>
      <c r="F20" s="48">
        <f>SUM(F21:F22)</f>
        <v>5528130</v>
      </c>
      <c r="G20" s="49">
        <f>(F20/F27)</f>
        <v>0.20842977571025262</v>
      </c>
      <c r="H20" s="51">
        <f t="shared" si="0"/>
        <v>0.6461716167142245</v>
      </c>
      <c r="I20" s="49">
        <f t="shared" si="1"/>
        <v>0.00995366646180767</v>
      </c>
      <c r="M20" s="15">
        <v>32</v>
      </c>
      <c r="N20" s="72">
        <f t="shared" si="5"/>
        <v>504779</v>
      </c>
      <c r="O20" s="72">
        <f t="shared" si="4"/>
        <v>100</v>
      </c>
      <c r="P20" s="72"/>
      <c r="Q20" s="52">
        <v>137916</v>
      </c>
      <c r="R20">
        <f t="shared" si="2"/>
        <v>137948</v>
      </c>
      <c r="S20">
        <f>SUM(R20,S19)</f>
        <v>41352150</v>
      </c>
      <c r="T20">
        <f t="shared" si="3"/>
        <v>100</v>
      </c>
    </row>
    <row r="21" spans="1:9" ht="12.75">
      <c r="A21" s="38" t="s">
        <v>18</v>
      </c>
      <c r="B21" s="15">
        <v>87268</v>
      </c>
      <c r="C21" s="16">
        <v>17.29</v>
      </c>
      <c r="D21" s="52">
        <v>7357558</v>
      </c>
      <c r="E21" s="53">
        <v>18.01</v>
      </c>
      <c r="F21" s="46">
        <v>4587371</v>
      </c>
      <c r="G21" s="50">
        <f>(F21/F27)</f>
        <v>0.17295988130339143</v>
      </c>
      <c r="H21" s="54">
        <f t="shared" si="0"/>
        <v>0.6234909734996312</v>
      </c>
      <c r="I21" s="55">
        <f t="shared" si="1"/>
        <v>0.009603546990749107</v>
      </c>
    </row>
    <row r="22" spans="1:9" ht="12.75">
      <c r="A22" s="38" t="s">
        <v>19</v>
      </c>
      <c r="B22" s="15">
        <v>11317</v>
      </c>
      <c r="C22" s="16">
        <v>2.24</v>
      </c>
      <c r="D22" s="52">
        <v>1197646</v>
      </c>
      <c r="E22" s="53">
        <v>2.93</v>
      </c>
      <c r="F22" s="46">
        <v>940759</v>
      </c>
      <c r="G22" s="50">
        <f>(F22/F27)</f>
        <v>0.03546989440686119</v>
      </c>
      <c r="H22" s="54">
        <f t="shared" si="0"/>
        <v>0.7855067357132242</v>
      </c>
      <c r="I22" s="55">
        <f t="shared" si="1"/>
        <v>0.012105766009167641</v>
      </c>
    </row>
    <row r="23" spans="1:22" ht="12.75">
      <c r="A23" s="37" t="s">
        <v>25</v>
      </c>
      <c r="B23" s="13">
        <v>12319</v>
      </c>
      <c r="C23" s="14">
        <v>2.44</v>
      </c>
      <c r="D23" s="13">
        <f>SUM(D24:D26)</f>
        <v>2674062</v>
      </c>
      <c r="E23" s="14">
        <v>6.55</v>
      </c>
      <c r="F23" s="48">
        <f>SUM(F24:F26)</f>
        <v>1920522</v>
      </c>
      <c r="G23" s="49">
        <f>(F23/F27)</f>
        <v>0.07241037560741259</v>
      </c>
      <c r="H23" s="51">
        <f t="shared" si="0"/>
        <v>0.7182039907825623</v>
      </c>
      <c r="I23" s="49">
        <f t="shared" si="1"/>
        <v>0.011055019176704213</v>
      </c>
      <c r="V23" t="s">
        <v>83</v>
      </c>
    </row>
    <row r="24" spans="1:22" ht="12.75">
      <c r="A24" s="38" t="s">
        <v>20</v>
      </c>
      <c r="B24" s="15">
        <v>5014</v>
      </c>
      <c r="C24" s="16">
        <v>0.993</v>
      </c>
      <c r="D24" s="52">
        <v>841669</v>
      </c>
      <c r="E24" s="53">
        <v>2.06</v>
      </c>
      <c r="F24" s="46">
        <v>552993</v>
      </c>
      <c r="G24" s="50">
        <f>(F24/F27)</f>
        <v>0.02084976419862408</v>
      </c>
      <c r="H24" s="54">
        <f t="shared" si="0"/>
        <v>0.6570195646982365</v>
      </c>
      <c r="I24" s="55">
        <f t="shared" si="1"/>
        <v>0.01012124475661363</v>
      </c>
      <c r="O24">
        <f>SUM(O4:O19)</f>
        <v>955.4708099980388</v>
      </c>
      <c r="T24">
        <f>SUM(T3:T19)</f>
        <v>1011.5960911343183</v>
      </c>
      <c r="V24">
        <f>1-(T24/O24)</f>
        <v>-0.05874096890138869</v>
      </c>
    </row>
    <row r="25" spans="1:9" ht="12.75">
      <c r="A25" s="38" t="s">
        <v>21</v>
      </c>
      <c r="B25" s="15">
        <v>7273</v>
      </c>
      <c r="C25" s="16">
        <v>1.44</v>
      </c>
      <c r="D25" s="52">
        <v>1694477</v>
      </c>
      <c r="E25" s="53">
        <v>4.15</v>
      </c>
      <c r="F25" s="46">
        <v>1229613</v>
      </c>
      <c r="G25" s="50">
        <f>(F25/F27)</f>
        <v>0.046360697342575315</v>
      </c>
      <c r="H25" s="54">
        <f t="shared" si="0"/>
        <v>0.7256593037261645</v>
      </c>
      <c r="I25" s="55">
        <f t="shared" si="1"/>
        <v>0.011171252371704894</v>
      </c>
    </row>
    <row r="26" spans="1:22" ht="12.75">
      <c r="A26" s="38" t="s">
        <v>22</v>
      </c>
      <c r="B26" s="15">
        <v>32</v>
      </c>
      <c r="C26" s="16">
        <v>0.006</v>
      </c>
      <c r="D26" s="52">
        <v>137916</v>
      </c>
      <c r="E26" s="53">
        <v>0.34</v>
      </c>
      <c r="F26" s="46">
        <v>137916</v>
      </c>
      <c r="G26" s="50">
        <f>(F26/F27)</f>
        <v>0.005199914066213204</v>
      </c>
      <c r="H26" s="54">
        <f t="shared" si="0"/>
        <v>1</v>
      </c>
      <c r="I26" s="55">
        <f t="shared" si="1"/>
        <v>0.01529386490062707</v>
      </c>
      <c r="V26" t="s">
        <v>84</v>
      </c>
    </row>
    <row r="27" spans="1:9" ht="12.75">
      <c r="A27" s="37" t="s">
        <v>23</v>
      </c>
      <c r="B27" s="13">
        <v>504782</v>
      </c>
      <c r="C27" s="14">
        <v>100</v>
      </c>
      <c r="D27" s="13">
        <f>SUM(D23,D20,D16,D10,D7,D3)</f>
        <v>40847371</v>
      </c>
      <c r="E27" s="14">
        <f>SUM(E3,E7,E10,E16,E20,E23)</f>
        <v>99.99999999999999</v>
      </c>
      <c r="F27" s="48">
        <f>SUM(F23,F20,F16,F10,F7,F3)</f>
        <v>26522746</v>
      </c>
      <c r="G27" s="14">
        <v>100</v>
      </c>
      <c r="H27" s="51">
        <f>F27/D27</f>
        <v>0.6493134160335557</v>
      </c>
      <c r="I27" s="49">
        <f t="shared" si="1"/>
        <v>1.0000000000000002</v>
      </c>
    </row>
    <row r="28" spans="1:9" ht="13.5" thickBot="1">
      <c r="A28" s="42" t="s">
        <v>67</v>
      </c>
      <c r="B28" s="39"/>
      <c r="C28" s="40"/>
      <c r="D28" s="41"/>
      <c r="E28" s="40"/>
      <c r="F28" s="41"/>
      <c r="G28" s="40"/>
      <c r="H28" s="39"/>
      <c r="I28" s="40"/>
    </row>
    <row r="31" spans="6:7" ht="12.75">
      <c r="F31" s="47">
        <f>SUM(F4,F7,F21)</f>
        <v>16654922</v>
      </c>
      <c r="G31" s="87">
        <f>SUM(G4,G7,G21)</f>
        <v>0.6279486294518675</v>
      </c>
    </row>
  </sheetData>
  <mergeCells count="5">
    <mergeCell ref="H1:I1"/>
    <mergeCell ref="A1:A2"/>
    <mergeCell ref="B1:C1"/>
    <mergeCell ref="D1:E1"/>
    <mergeCell ref="F1:G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C21" sqref="C21"/>
    </sheetView>
  </sheetViews>
  <sheetFormatPr defaultColWidth="11.421875" defaultRowHeight="12.75"/>
  <cols>
    <col min="1" max="1" width="21.28125" style="0" bestFit="1" customWidth="1"/>
    <col min="2" max="2" width="17.28125" style="0" bestFit="1" customWidth="1"/>
    <col min="3" max="3" width="8.28125" style="0" customWidth="1"/>
    <col min="4" max="7" width="6.00390625" style="0" bestFit="1" customWidth="1"/>
  </cols>
  <sheetData>
    <row r="1" spans="1:7" ht="12.75">
      <c r="A1" s="101" t="s">
        <v>0</v>
      </c>
      <c r="B1" s="90" t="s">
        <v>55</v>
      </c>
      <c r="C1" s="90" t="s">
        <v>27</v>
      </c>
      <c r="D1" s="90"/>
      <c r="E1" s="90"/>
      <c r="F1" s="90"/>
      <c r="G1" s="90"/>
    </row>
    <row r="2" spans="1:7" ht="12.75">
      <c r="A2" s="101"/>
      <c r="B2" s="91"/>
      <c r="C2" s="8">
        <v>1</v>
      </c>
      <c r="D2" s="8">
        <v>2</v>
      </c>
      <c r="E2" s="8">
        <v>3</v>
      </c>
      <c r="F2" s="8">
        <v>4</v>
      </c>
      <c r="G2" s="8">
        <v>5</v>
      </c>
    </row>
    <row r="3" spans="1:7" ht="12.75">
      <c r="A3" s="9" t="s">
        <v>23</v>
      </c>
      <c r="B3" s="5">
        <v>100</v>
      </c>
      <c r="C3" s="5">
        <v>16.75</v>
      </c>
      <c r="D3" s="5">
        <v>9.66</v>
      </c>
      <c r="E3" s="5">
        <v>15.84</v>
      </c>
      <c r="F3" s="5">
        <v>35.71</v>
      </c>
      <c r="G3" s="5">
        <v>22.02</v>
      </c>
    </row>
    <row r="4" spans="1:7" ht="12.75">
      <c r="A4" s="9" t="s">
        <v>66</v>
      </c>
      <c r="B4" s="5">
        <v>316</v>
      </c>
      <c r="C4" s="5">
        <v>2</v>
      </c>
      <c r="D4" s="5">
        <v>4</v>
      </c>
      <c r="E4" s="5">
        <v>15</v>
      </c>
      <c r="F4" s="5">
        <v>97</v>
      </c>
      <c r="G4" s="5">
        <v>208</v>
      </c>
    </row>
    <row r="5" spans="3:7" ht="12.75">
      <c r="C5" s="74"/>
      <c r="D5" s="74"/>
      <c r="E5" s="74"/>
      <c r="F5" s="74"/>
      <c r="G5" s="74"/>
    </row>
    <row r="6" spans="3:7" ht="12.75">
      <c r="C6" s="74"/>
      <c r="D6" s="74"/>
      <c r="E6" s="74"/>
      <c r="F6" s="74"/>
      <c r="G6" s="74"/>
    </row>
    <row r="7" spans="3:7" ht="12.75">
      <c r="C7" s="71"/>
      <c r="D7" s="71"/>
      <c r="E7" s="71"/>
      <c r="F7" s="71"/>
      <c r="G7" s="71"/>
    </row>
    <row r="8" spans="3:7" ht="12.75">
      <c r="C8" s="74"/>
      <c r="D8" s="74"/>
      <c r="E8" s="74"/>
      <c r="F8" s="74"/>
      <c r="G8" s="74"/>
    </row>
    <row r="9" spans="3:7" ht="12.75">
      <c r="C9" s="74"/>
      <c r="D9" s="74"/>
      <c r="E9" s="74"/>
      <c r="F9" s="74"/>
      <c r="G9" s="74"/>
    </row>
    <row r="10" spans="3:7" ht="12.75">
      <c r="C10" s="71"/>
      <c r="D10" s="71"/>
      <c r="E10" s="71"/>
      <c r="F10" s="71"/>
      <c r="G10" s="71"/>
    </row>
    <row r="11" spans="3:7" ht="12.75">
      <c r="C11" s="74"/>
      <c r="D11" s="74"/>
      <c r="E11" s="74"/>
      <c r="F11" s="74"/>
      <c r="G11" s="74"/>
    </row>
    <row r="12" spans="3:7" ht="12.75">
      <c r="C12" s="74"/>
      <c r="D12" s="74"/>
      <c r="E12" s="74"/>
      <c r="F12" s="74"/>
      <c r="G12" s="74"/>
    </row>
    <row r="13" spans="3:7" ht="12.75">
      <c r="C13" s="74"/>
      <c r="D13" s="74"/>
      <c r="E13" s="74"/>
      <c r="F13" s="74"/>
      <c r="G13" s="74"/>
    </row>
    <row r="14" spans="3:7" ht="12.75">
      <c r="C14" s="74"/>
      <c r="D14" s="74"/>
      <c r="E14" s="74"/>
      <c r="F14" s="74"/>
      <c r="G14" s="74"/>
    </row>
    <row r="15" spans="3:7" ht="12.75">
      <c r="C15" s="74"/>
      <c r="D15" s="74"/>
      <c r="E15" s="74"/>
      <c r="F15" s="74"/>
      <c r="G15" s="74"/>
    </row>
    <row r="16" spans="3:7" ht="12.75">
      <c r="C16" s="71"/>
      <c r="D16" s="71"/>
      <c r="E16" s="71"/>
      <c r="F16" s="71"/>
      <c r="G16" s="71"/>
    </row>
    <row r="17" spans="3:7" ht="12.75">
      <c r="C17" s="74"/>
      <c r="D17" s="74"/>
      <c r="E17" s="74"/>
      <c r="F17" s="74"/>
      <c r="G17" s="74"/>
    </row>
    <row r="18" spans="3:7" ht="12.75">
      <c r="C18" s="74"/>
      <c r="D18" s="74"/>
      <c r="E18" s="74"/>
      <c r="F18" s="74"/>
      <c r="G18" s="74"/>
    </row>
    <row r="19" spans="3:7" ht="12.75">
      <c r="C19" s="74"/>
      <c r="D19" s="74"/>
      <c r="E19" s="74"/>
      <c r="F19" s="74"/>
      <c r="G19" s="74"/>
    </row>
    <row r="20" spans="3:7" ht="12.75">
      <c r="C20" s="71"/>
      <c r="D20" s="71"/>
      <c r="E20" s="71"/>
      <c r="F20" s="71"/>
      <c r="G20" s="71"/>
    </row>
    <row r="21" spans="3:7" ht="12.75">
      <c r="C21" s="74"/>
      <c r="D21" s="74"/>
      <c r="E21" s="74"/>
      <c r="F21" s="74"/>
      <c r="G21" s="74"/>
    </row>
    <row r="22" spans="3:7" ht="12.75">
      <c r="C22" s="74"/>
      <c r="D22" s="74"/>
      <c r="E22" s="74"/>
      <c r="F22" s="74"/>
      <c r="G22" s="74"/>
    </row>
    <row r="23" spans="3:7" ht="12.75">
      <c r="C23" s="71"/>
      <c r="D23" s="71"/>
      <c r="E23" s="71"/>
      <c r="F23" s="71"/>
      <c r="G23" s="71"/>
    </row>
    <row r="24" spans="3:7" ht="12.75">
      <c r="C24" s="74"/>
      <c r="D24" s="74"/>
      <c r="E24" s="74"/>
      <c r="F24" s="74"/>
      <c r="G24" s="74"/>
    </row>
    <row r="25" spans="3:7" ht="12.75">
      <c r="C25" s="74"/>
      <c r="D25" s="74"/>
      <c r="E25" s="74"/>
      <c r="F25" s="74"/>
      <c r="G25" s="74"/>
    </row>
    <row r="26" spans="3:7" ht="12.75">
      <c r="C26" s="74"/>
      <c r="D26" s="74"/>
      <c r="E26" s="74"/>
      <c r="F26" s="74"/>
      <c r="G26" s="74"/>
    </row>
    <row r="27" spans="3:7" ht="12.75">
      <c r="C27" s="5">
        <v>16.75</v>
      </c>
      <c r="D27" s="5">
        <v>9.66</v>
      </c>
      <c r="E27" s="5">
        <v>15.84</v>
      </c>
      <c r="F27" s="5">
        <v>35.71</v>
      </c>
      <c r="G27" s="5">
        <v>22.02</v>
      </c>
    </row>
    <row r="28" spans="3:7" ht="12.75">
      <c r="C28" s="5">
        <v>2</v>
      </c>
      <c r="D28" s="5">
        <v>4</v>
      </c>
      <c r="E28" s="5">
        <v>15</v>
      </c>
      <c r="F28" s="5">
        <v>97</v>
      </c>
      <c r="G28" s="5">
        <v>208</v>
      </c>
    </row>
  </sheetData>
  <mergeCells count="3">
    <mergeCell ref="A1:A2"/>
    <mergeCell ref="B1:B2"/>
    <mergeCell ref="C1:G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G12" sqref="G12"/>
    </sheetView>
  </sheetViews>
  <sheetFormatPr defaultColWidth="11.421875" defaultRowHeight="12.75"/>
  <cols>
    <col min="1" max="1" width="21.28125" style="0" bestFit="1" customWidth="1"/>
    <col min="2" max="2" width="17.28125" style="0" bestFit="1" customWidth="1"/>
    <col min="3" max="3" width="5.00390625" style="0" bestFit="1" customWidth="1"/>
    <col min="4" max="7" width="6.00390625" style="0" bestFit="1" customWidth="1"/>
  </cols>
  <sheetData>
    <row r="1" spans="1:7" ht="12.75">
      <c r="A1" s="101" t="s">
        <v>0</v>
      </c>
      <c r="B1" s="90" t="s">
        <v>55</v>
      </c>
      <c r="C1" s="90" t="s">
        <v>85</v>
      </c>
      <c r="D1" s="90"/>
      <c r="E1" s="90"/>
      <c r="F1" s="90"/>
      <c r="G1" s="90"/>
    </row>
    <row r="2" spans="1:7" ht="12.75">
      <c r="A2" s="101"/>
      <c r="B2" s="90"/>
      <c r="C2" s="8">
        <v>1</v>
      </c>
      <c r="D2" s="8">
        <v>2</v>
      </c>
      <c r="E2" s="8">
        <v>3</v>
      </c>
      <c r="F2" s="8">
        <v>4</v>
      </c>
      <c r="G2" s="8">
        <v>5</v>
      </c>
    </row>
    <row r="3" spans="1:7" ht="12.75">
      <c r="A3" s="9" t="s">
        <v>1</v>
      </c>
      <c r="B3" s="7">
        <v>22.82</v>
      </c>
      <c r="C3" s="7">
        <v>2.08</v>
      </c>
      <c r="D3" s="7">
        <v>0</v>
      </c>
      <c r="E3" s="7">
        <v>0</v>
      </c>
      <c r="F3" s="7">
        <v>45.83</v>
      </c>
      <c r="G3" s="7">
        <v>52.08</v>
      </c>
    </row>
    <row r="4" spans="1:7" ht="12.75">
      <c r="A4" s="10" t="s">
        <v>2</v>
      </c>
      <c r="B4" s="6">
        <v>18.74</v>
      </c>
      <c r="C4" s="6">
        <v>3.7</v>
      </c>
      <c r="D4" s="6">
        <v>0</v>
      </c>
      <c r="E4" s="6">
        <v>0</v>
      </c>
      <c r="F4" s="6">
        <v>51.85</v>
      </c>
      <c r="G4" s="6">
        <v>44.44</v>
      </c>
    </row>
    <row r="5" spans="1:7" ht="12.75">
      <c r="A5" s="10" t="s">
        <v>3</v>
      </c>
      <c r="B5" s="6">
        <v>2.63</v>
      </c>
      <c r="C5" s="6">
        <v>0</v>
      </c>
      <c r="D5" s="6">
        <v>0</v>
      </c>
      <c r="E5" s="6">
        <v>0</v>
      </c>
      <c r="F5" s="6">
        <v>35.71</v>
      </c>
      <c r="G5" s="6">
        <v>64.29</v>
      </c>
    </row>
    <row r="6" spans="1:7" ht="12.75">
      <c r="A6" s="10" t="s">
        <v>4</v>
      </c>
      <c r="B6" s="6">
        <v>1.46</v>
      </c>
      <c r="C6" s="6">
        <v>0</v>
      </c>
      <c r="D6" s="6">
        <v>0</v>
      </c>
      <c r="E6" s="6">
        <v>0</v>
      </c>
      <c r="F6" s="6">
        <v>42.86</v>
      </c>
      <c r="G6" s="6">
        <v>57.14</v>
      </c>
    </row>
    <row r="7" spans="1:7" ht="12.75">
      <c r="A7" s="9" t="s">
        <v>5</v>
      </c>
      <c r="B7" s="5">
        <v>26.76</v>
      </c>
      <c r="C7" s="5">
        <v>1.06</v>
      </c>
      <c r="D7" s="5">
        <v>1.06</v>
      </c>
      <c r="E7" s="5">
        <v>3.19</v>
      </c>
      <c r="F7" s="5">
        <v>29.79</v>
      </c>
      <c r="G7" s="5">
        <v>64.89</v>
      </c>
    </row>
    <row r="8" spans="1:7" ht="12.75">
      <c r="A8" s="10" t="s">
        <v>6</v>
      </c>
      <c r="B8" s="6">
        <v>16.7</v>
      </c>
      <c r="C8" s="6">
        <v>1.96</v>
      </c>
      <c r="D8" s="6">
        <v>0</v>
      </c>
      <c r="E8" s="6">
        <v>3.92</v>
      </c>
      <c r="F8" s="6">
        <v>35.29</v>
      </c>
      <c r="G8" s="6">
        <v>58.82</v>
      </c>
    </row>
    <row r="9" spans="1:7" ht="12.75">
      <c r="A9" s="10" t="s">
        <v>7</v>
      </c>
      <c r="B9" s="6">
        <v>10.06</v>
      </c>
      <c r="C9" s="6">
        <v>0</v>
      </c>
      <c r="D9" s="6">
        <v>2.33</v>
      </c>
      <c r="E9" s="6">
        <v>2.33</v>
      </c>
      <c r="F9" s="6">
        <v>23.26</v>
      </c>
      <c r="G9" s="6">
        <v>72.09</v>
      </c>
    </row>
    <row r="10" spans="1:7" ht="12.75">
      <c r="A10" s="9" t="s">
        <v>8</v>
      </c>
      <c r="B10" s="5">
        <v>18.26</v>
      </c>
      <c r="C10" s="5">
        <v>0</v>
      </c>
      <c r="D10" s="5">
        <v>0</v>
      </c>
      <c r="E10" s="5">
        <v>11.48</v>
      </c>
      <c r="F10" s="5">
        <v>32.79</v>
      </c>
      <c r="G10" s="5">
        <v>60.66</v>
      </c>
    </row>
    <row r="11" spans="1:7" ht="12.75">
      <c r="A11" s="10" t="s">
        <v>9</v>
      </c>
      <c r="B11" s="6">
        <v>5.16</v>
      </c>
      <c r="C11" s="6">
        <v>0</v>
      </c>
      <c r="D11" s="6">
        <v>0</v>
      </c>
      <c r="E11" s="6">
        <v>11.11</v>
      </c>
      <c r="F11" s="6">
        <v>27.78</v>
      </c>
      <c r="G11" s="6">
        <v>61.11</v>
      </c>
    </row>
    <row r="12" spans="1:7" ht="12.75">
      <c r="A12" s="10" t="s">
        <v>10</v>
      </c>
      <c r="B12" s="6">
        <v>1.06</v>
      </c>
      <c r="C12" s="6">
        <v>0</v>
      </c>
      <c r="D12" s="6">
        <v>0</v>
      </c>
      <c r="E12" s="6">
        <v>0</v>
      </c>
      <c r="F12" s="6">
        <v>50</v>
      </c>
      <c r="G12" s="6">
        <v>50</v>
      </c>
    </row>
    <row r="13" spans="1:7" ht="12.75">
      <c r="A13" s="10" t="s">
        <v>11</v>
      </c>
      <c r="B13" s="6">
        <v>2.77</v>
      </c>
      <c r="C13" s="6">
        <v>0</v>
      </c>
      <c r="D13" s="6">
        <v>0</v>
      </c>
      <c r="E13" s="6">
        <v>25</v>
      </c>
      <c r="F13" s="6">
        <v>12.5</v>
      </c>
      <c r="G13" s="6">
        <v>62.5</v>
      </c>
    </row>
    <row r="14" spans="1:7" ht="12.75">
      <c r="A14" s="10" t="s">
        <v>12</v>
      </c>
      <c r="B14" s="6">
        <v>4.71</v>
      </c>
      <c r="C14" s="6">
        <v>0</v>
      </c>
      <c r="D14" s="6">
        <v>0</v>
      </c>
      <c r="E14" s="6">
        <v>11.11</v>
      </c>
      <c r="F14" s="6">
        <v>27.78</v>
      </c>
      <c r="G14" s="6">
        <v>61.11</v>
      </c>
    </row>
    <row r="15" spans="1:7" ht="12.75">
      <c r="A15" s="10" t="s">
        <v>13</v>
      </c>
      <c r="B15" s="6">
        <v>4.55</v>
      </c>
      <c r="C15" s="6">
        <v>0</v>
      </c>
      <c r="D15" s="6">
        <v>0</v>
      </c>
      <c r="E15" s="6">
        <v>7.69</v>
      </c>
      <c r="F15" s="6">
        <v>53.85</v>
      </c>
      <c r="G15" s="6">
        <v>38.46</v>
      </c>
    </row>
    <row r="16" spans="1:7" ht="12.75">
      <c r="A16" s="9" t="s">
        <v>14</v>
      </c>
      <c r="B16" s="5">
        <v>4.07</v>
      </c>
      <c r="C16" s="5">
        <v>0</v>
      </c>
      <c r="D16" s="5">
        <v>12.5</v>
      </c>
      <c r="E16" s="5">
        <v>0</v>
      </c>
      <c r="F16" s="5">
        <v>25</v>
      </c>
      <c r="G16" s="5">
        <v>62.5</v>
      </c>
    </row>
    <row r="17" spans="1:7" ht="12.75">
      <c r="A17" s="10" t="s">
        <v>15</v>
      </c>
      <c r="B17" s="6">
        <v>0.89</v>
      </c>
      <c r="C17" s="6">
        <v>0</v>
      </c>
      <c r="D17" s="6">
        <v>0</v>
      </c>
      <c r="E17" s="6">
        <v>0</v>
      </c>
      <c r="F17" s="6">
        <v>33.33</v>
      </c>
      <c r="G17" s="6">
        <v>66.67</v>
      </c>
    </row>
    <row r="18" spans="1:7" ht="12.75">
      <c r="A18" s="10" t="s">
        <v>16</v>
      </c>
      <c r="B18" s="6">
        <v>2.61</v>
      </c>
      <c r="C18" s="6">
        <v>0</v>
      </c>
      <c r="D18" s="6">
        <v>33.33</v>
      </c>
      <c r="E18" s="6">
        <v>0</v>
      </c>
      <c r="F18" s="6">
        <v>0</v>
      </c>
      <c r="G18" s="6">
        <v>66.67</v>
      </c>
    </row>
    <row r="19" spans="1:7" ht="12.75">
      <c r="A19" s="10" t="s">
        <v>17</v>
      </c>
      <c r="B19" s="6">
        <v>0.58</v>
      </c>
      <c r="C19" s="6">
        <v>0</v>
      </c>
      <c r="D19" s="6">
        <v>0</v>
      </c>
      <c r="E19" s="6">
        <v>0</v>
      </c>
      <c r="F19" s="6">
        <v>50</v>
      </c>
      <c r="G19" s="6">
        <v>50</v>
      </c>
    </row>
    <row r="20" spans="1:7" ht="12.75">
      <c r="A20" s="9" t="s">
        <v>24</v>
      </c>
      <c r="B20" s="5">
        <v>20.84</v>
      </c>
      <c r="C20" s="5">
        <v>0</v>
      </c>
      <c r="D20" s="5">
        <v>2.7</v>
      </c>
      <c r="E20" s="5">
        <v>4.05</v>
      </c>
      <c r="F20" s="5">
        <v>27.03</v>
      </c>
      <c r="G20" s="5">
        <v>79.73</v>
      </c>
    </row>
    <row r="21" spans="1:7" ht="12.75">
      <c r="A21" s="10" t="s">
        <v>18</v>
      </c>
      <c r="B21" s="6">
        <v>17.3</v>
      </c>
      <c r="C21" s="6">
        <v>0</v>
      </c>
      <c r="D21" s="6">
        <v>3.33</v>
      </c>
      <c r="E21" s="6">
        <v>3.33</v>
      </c>
      <c r="F21" s="6">
        <v>31.67</v>
      </c>
      <c r="G21" s="6">
        <v>61.67</v>
      </c>
    </row>
    <row r="22" spans="1:7" ht="12.75">
      <c r="A22" s="10" t="s">
        <v>19</v>
      </c>
      <c r="B22" s="6">
        <v>3.55</v>
      </c>
      <c r="C22" s="6">
        <v>0</v>
      </c>
      <c r="D22" s="6">
        <v>0</v>
      </c>
      <c r="E22" s="6">
        <v>7.14</v>
      </c>
      <c r="F22" s="6">
        <v>12.29</v>
      </c>
      <c r="G22" s="6">
        <v>78.57</v>
      </c>
    </row>
    <row r="23" spans="1:7" ht="12.75">
      <c r="A23" s="9" t="s">
        <v>25</v>
      </c>
      <c r="B23" s="5">
        <v>7.24</v>
      </c>
      <c r="C23" s="5">
        <v>0</v>
      </c>
      <c r="D23" s="5">
        <v>0</v>
      </c>
      <c r="E23" s="5">
        <v>6.45</v>
      </c>
      <c r="F23" s="5">
        <v>16.13</v>
      </c>
      <c r="G23" s="5">
        <v>77.42</v>
      </c>
    </row>
    <row r="24" spans="1:7" ht="12.75">
      <c r="A24" s="10" t="s">
        <v>20</v>
      </c>
      <c r="B24" s="6">
        <v>2.08</v>
      </c>
      <c r="C24" s="6">
        <v>0</v>
      </c>
      <c r="D24" s="6">
        <v>0</v>
      </c>
      <c r="E24" s="6">
        <v>11.11</v>
      </c>
      <c r="F24" s="6">
        <v>0</v>
      </c>
      <c r="G24" s="6">
        <v>88.89</v>
      </c>
    </row>
    <row r="25" spans="1:7" ht="12.75">
      <c r="A25" s="10" t="s">
        <v>21</v>
      </c>
      <c r="B25" s="6">
        <v>4.64</v>
      </c>
      <c r="C25" s="6">
        <v>0</v>
      </c>
      <c r="D25" s="6">
        <v>0</v>
      </c>
      <c r="E25" s="6">
        <v>5</v>
      </c>
      <c r="F25" s="6">
        <v>15</v>
      </c>
      <c r="G25" s="6">
        <v>80</v>
      </c>
    </row>
    <row r="26" spans="1:7" ht="12.75">
      <c r="A26" s="10" t="s">
        <v>22</v>
      </c>
      <c r="B26" s="6">
        <v>0.52</v>
      </c>
      <c r="C26" s="6">
        <v>0</v>
      </c>
      <c r="D26" s="6">
        <v>0</v>
      </c>
      <c r="E26" s="6">
        <v>0</v>
      </c>
      <c r="F26" s="6">
        <v>100</v>
      </c>
      <c r="G26" s="6">
        <v>0</v>
      </c>
    </row>
    <row r="27" spans="1:7" ht="12.75">
      <c r="A27" s="9" t="s">
        <v>23</v>
      </c>
      <c r="B27" s="5">
        <v>100</v>
      </c>
      <c r="C27" s="5">
        <v>0.63</v>
      </c>
      <c r="D27" s="5">
        <v>1.27</v>
      </c>
      <c r="E27" s="5">
        <v>4.75</v>
      </c>
      <c r="F27" s="5">
        <v>30.7</v>
      </c>
      <c r="G27" s="5">
        <v>65.82</v>
      </c>
    </row>
    <row r="28" spans="1:7" s="3" customFormat="1" ht="12.75">
      <c r="A28" s="9" t="s">
        <v>66</v>
      </c>
      <c r="B28" s="5">
        <v>316</v>
      </c>
      <c r="C28" s="1">
        <v>2</v>
      </c>
      <c r="D28" s="1">
        <v>4</v>
      </c>
      <c r="E28" s="1">
        <v>15</v>
      </c>
      <c r="F28" s="1">
        <v>97</v>
      </c>
      <c r="G28" s="1">
        <v>208</v>
      </c>
    </row>
  </sheetData>
  <mergeCells count="3">
    <mergeCell ref="A1:A2"/>
    <mergeCell ref="B1:B2"/>
    <mergeCell ref="C1:G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G21" sqref="G21"/>
    </sheetView>
  </sheetViews>
  <sheetFormatPr defaultColWidth="11.421875" defaultRowHeight="12.75"/>
  <cols>
    <col min="1" max="1" width="21.28125" style="0" bestFit="1" customWidth="1"/>
    <col min="3" max="3" width="9.7109375" style="0" bestFit="1" customWidth="1"/>
    <col min="4" max="4" width="4.140625" style="0" customWidth="1"/>
    <col min="5" max="5" width="3.57421875" style="0" customWidth="1"/>
    <col min="6" max="7" width="3.7109375" style="0" customWidth="1"/>
    <col min="8" max="8" width="4.00390625" style="0" bestFit="1" customWidth="1"/>
    <col min="9" max="9" width="11.28125" style="0" bestFit="1" customWidth="1"/>
    <col min="10" max="10" width="21.8515625" style="0" bestFit="1" customWidth="1"/>
  </cols>
  <sheetData>
    <row r="1" spans="1:10" s="2" customFormat="1" ht="12.75">
      <c r="A1" s="101" t="s">
        <v>0</v>
      </c>
      <c r="B1" s="90" t="s">
        <v>28</v>
      </c>
      <c r="C1" s="90" t="s">
        <v>26</v>
      </c>
      <c r="D1" s="90" t="s">
        <v>27</v>
      </c>
      <c r="E1" s="90"/>
      <c r="F1" s="90"/>
      <c r="G1" s="90"/>
      <c r="H1" s="90"/>
      <c r="I1" s="90" t="s">
        <v>65</v>
      </c>
      <c r="J1" s="90" t="s">
        <v>64</v>
      </c>
    </row>
    <row r="2" spans="1:10" s="2" customFormat="1" ht="13.5" thickBot="1">
      <c r="A2" s="103"/>
      <c r="B2" s="102"/>
      <c r="C2" s="102"/>
      <c r="D2" s="34">
        <v>1</v>
      </c>
      <c r="E2" s="34">
        <v>2</v>
      </c>
      <c r="F2" s="34">
        <v>3</v>
      </c>
      <c r="G2" s="34">
        <v>4</v>
      </c>
      <c r="H2" s="34">
        <v>5</v>
      </c>
      <c r="I2" s="102"/>
      <c r="J2" s="102"/>
    </row>
    <row r="3" spans="1:10" s="3" customFormat="1" ht="13.5" thickTop="1">
      <c r="A3" s="33" t="s">
        <v>1</v>
      </c>
      <c r="B3" s="7">
        <f>SUM(B4:B6)</f>
        <v>1481</v>
      </c>
      <c r="C3" s="7">
        <f>SUM(C4:C6)</f>
        <v>48</v>
      </c>
      <c r="D3" s="7">
        <v>1</v>
      </c>
      <c r="E3" s="7">
        <v>0</v>
      </c>
      <c r="F3" s="7">
        <v>0</v>
      </c>
      <c r="G3" s="7">
        <f>SUM(G4:G6)</f>
        <v>22</v>
      </c>
      <c r="H3" s="7">
        <f>SUM(H4:H6)</f>
        <v>25</v>
      </c>
      <c r="I3" s="7">
        <f>B3-C3</f>
        <v>1433</v>
      </c>
      <c r="J3" s="7" t="s">
        <v>29</v>
      </c>
    </row>
    <row r="4" spans="1:10" s="3" customFormat="1" ht="12.75">
      <c r="A4" s="10" t="s">
        <v>2</v>
      </c>
      <c r="B4" s="6">
        <v>179</v>
      </c>
      <c r="C4" s="6">
        <v>27</v>
      </c>
      <c r="D4" s="6">
        <v>1</v>
      </c>
      <c r="E4" s="6">
        <v>0</v>
      </c>
      <c r="F4" s="6">
        <v>0</v>
      </c>
      <c r="G4" s="6">
        <v>14</v>
      </c>
      <c r="H4" s="6">
        <v>12</v>
      </c>
      <c r="I4" s="4">
        <f aca="true" t="shared" si="0" ref="I4:I27">B4-C4</f>
        <v>152</v>
      </c>
      <c r="J4" s="6" t="s">
        <v>29</v>
      </c>
    </row>
    <row r="5" spans="1:10" s="3" customFormat="1" ht="12.75">
      <c r="A5" s="10" t="s">
        <v>3</v>
      </c>
      <c r="B5" s="6">
        <v>919</v>
      </c>
      <c r="C5" s="6">
        <v>14</v>
      </c>
      <c r="D5" s="6">
        <v>0</v>
      </c>
      <c r="E5" s="6">
        <v>0</v>
      </c>
      <c r="F5" s="6">
        <v>0</v>
      </c>
      <c r="G5" s="6">
        <v>5</v>
      </c>
      <c r="H5" s="6">
        <v>9</v>
      </c>
      <c r="I5" s="4">
        <f t="shared" si="0"/>
        <v>905</v>
      </c>
      <c r="J5" s="6" t="s">
        <v>30</v>
      </c>
    </row>
    <row r="6" spans="1:10" s="3" customFormat="1" ht="12.75">
      <c r="A6" s="10" t="s">
        <v>4</v>
      </c>
      <c r="B6" s="6">
        <v>383</v>
      </c>
      <c r="C6" s="6">
        <v>7</v>
      </c>
      <c r="D6" s="6">
        <v>0</v>
      </c>
      <c r="E6" s="6">
        <v>0</v>
      </c>
      <c r="F6" s="6">
        <v>0</v>
      </c>
      <c r="G6" s="6">
        <v>3</v>
      </c>
      <c r="H6" s="6">
        <v>4</v>
      </c>
      <c r="I6" s="4">
        <f t="shared" si="0"/>
        <v>376</v>
      </c>
      <c r="J6" s="6" t="s">
        <v>30</v>
      </c>
    </row>
    <row r="7" spans="1:10" s="3" customFormat="1" ht="12.75">
      <c r="A7" s="9" t="s">
        <v>5</v>
      </c>
      <c r="B7" s="5">
        <f>SUM(B8:B9)</f>
        <v>1487</v>
      </c>
      <c r="C7" s="5">
        <f>SUM(C8:C9)</f>
        <v>94</v>
      </c>
      <c r="D7" s="5">
        <v>1</v>
      </c>
      <c r="E7" s="5">
        <v>1</v>
      </c>
      <c r="F7" s="5">
        <v>3</v>
      </c>
      <c r="G7" s="5">
        <v>28</v>
      </c>
      <c r="H7" s="5">
        <f>SUM(H8:H9)</f>
        <v>61</v>
      </c>
      <c r="I7" s="5">
        <f t="shared" si="0"/>
        <v>1393</v>
      </c>
      <c r="J7" s="5" t="s">
        <v>31</v>
      </c>
    </row>
    <row r="8" spans="1:10" s="3" customFormat="1" ht="12.75">
      <c r="A8" s="10" t="s">
        <v>6</v>
      </c>
      <c r="B8" s="6">
        <v>946</v>
      </c>
      <c r="C8" s="6">
        <v>51</v>
      </c>
      <c r="D8" s="6">
        <v>1</v>
      </c>
      <c r="E8" s="6">
        <v>0</v>
      </c>
      <c r="F8" s="6">
        <v>2</v>
      </c>
      <c r="G8" s="6">
        <v>18</v>
      </c>
      <c r="H8" s="6">
        <v>30</v>
      </c>
      <c r="I8" s="4">
        <f t="shared" si="0"/>
        <v>895</v>
      </c>
      <c r="J8" s="6" t="s">
        <v>29</v>
      </c>
    </row>
    <row r="9" spans="1:10" s="3" customFormat="1" ht="12.75">
      <c r="A9" s="10" t="s">
        <v>7</v>
      </c>
      <c r="B9" s="6">
        <v>541</v>
      </c>
      <c r="C9" s="6">
        <v>43</v>
      </c>
      <c r="D9" s="6">
        <v>0</v>
      </c>
      <c r="E9" s="6">
        <v>1</v>
      </c>
      <c r="F9" s="6">
        <v>1</v>
      </c>
      <c r="G9" s="6">
        <v>10</v>
      </c>
      <c r="H9" s="6">
        <v>31</v>
      </c>
      <c r="I9" s="4">
        <f t="shared" si="0"/>
        <v>498</v>
      </c>
      <c r="J9" s="6" t="s">
        <v>31</v>
      </c>
    </row>
    <row r="10" spans="1:10" s="3" customFormat="1" ht="12.75">
      <c r="A10" s="9" t="s">
        <v>8</v>
      </c>
      <c r="B10" s="5">
        <f>SUM(B11:B15)</f>
        <v>2993</v>
      </c>
      <c r="C10" s="5">
        <f>SUM(C11:C15)</f>
        <v>61</v>
      </c>
      <c r="D10" s="5">
        <v>0</v>
      </c>
      <c r="E10" s="5">
        <v>0</v>
      </c>
      <c r="F10" s="5">
        <v>7</v>
      </c>
      <c r="G10" s="5">
        <f>SUM(G11:G15)</f>
        <v>20</v>
      </c>
      <c r="H10" s="5">
        <f>SUM(H11:H15)</f>
        <v>34</v>
      </c>
      <c r="I10" s="5">
        <f t="shared" si="0"/>
        <v>2932</v>
      </c>
      <c r="J10" s="5" t="s">
        <v>30</v>
      </c>
    </row>
    <row r="11" spans="1:10" s="3" customFormat="1" ht="12.75">
      <c r="A11" s="10" t="s">
        <v>9</v>
      </c>
      <c r="B11" s="6">
        <v>250</v>
      </c>
      <c r="C11" s="6">
        <v>18</v>
      </c>
      <c r="D11" s="6">
        <v>0</v>
      </c>
      <c r="E11" s="6">
        <v>0</v>
      </c>
      <c r="F11" s="6">
        <v>2</v>
      </c>
      <c r="G11" s="6">
        <v>5</v>
      </c>
      <c r="H11" s="6">
        <v>11</v>
      </c>
      <c r="I11" s="4">
        <f t="shared" si="0"/>
        <v>232</v>
      </c>
      <c r="J11" s="6" t="s">
        <v>31</v>
      </c>
    </row>
    <row r="12" spans="1:10" s="3" customFormat="1" ht="12.75">
      <c r="A12" s="10" t="s">
        <v>10</v>
      </c>
      <c r="B12" s="6">
        <v>102</v>
      </c>
      <c r="C12" s="6">
        <v>4</v>
      </c>
      <c r="D12" s="6">
        <v>0</v>
      </c>
      <c r="E12" s="6">
        <v>0</v>
      </c>
      <c r="F12" s="6">
        <v>0</v>
      </c>
      <c r="G12" s="6">
        <v>2</v>
      </c>
      <c r="H12" s="6">
        <v>2</v>
      </c>
      <c r="I12" s="4">
        <f t="shared" si="0"/>
        <v>98</v>
      </c>
      <c r="J12" s="6" t="s">
        <v>31</v>
      </c>
    </row>
    <row r="13" spans="1:10" s="3" customFormat="1" ht="12.75">
      <c r="A13" s="10" t="s">
        <v>11</v>
      </c>
      <c r="B13" s="6">
        <v>78</v>
      </c>
      <c r="C13" s="6">
        <v>8</v>
      </c>
      <c r="D13" s="6">
        <v>0</v>
      </c>
      <c r="E13" s="6">
        <v>0</v>
      </c>
      <c r="F13" s="6">
        <v>2</v>
      </c>
      <c r="G13" s="6">
        <v>1</v>
      </c>
      <c r="H13" s="6">
        <v>5</v>
      </c>
      <c r="I13" s="4">
        <f t="shared" si="0"/>
        <v>70</v>
      </c>
      <c r="J13" s="6" t="s">
        <v>30</v>
      </c>
    </row>
    <row r="14" spans="1:10" s="3" customFormat="1" ht="12.75">
      <c r="A14" s="10" t="s">
        <v>12</v>
      </c>
      <c r="B14" s="6">
        <v>315</v>
      </c>
      <c r="C14" s="6">
        <v>18</v>
      </c>
      <c r="D14" s="6">
        <v>0</v>
      </c>
      <c r="E14" s="6">
        <v>0</v>
      </c>
      <c r="F14" s="6">
        <v>2</v>
      </c>
      <c r="G14" s="6">
        <v>5</v>
      </c>
      <c r="H14" s="6">
        <v>11</v>
      </c>
      <c r="I14" s="4">
        <f t="shared" si="0"/>
        <v>297</v>
      </c>
      <c r="J14" s="6" t="s">
        <v>30</v>
      </c>
    </row>
    <row r="15" spans="1:10" s="3" customFormat="1" ht="12.75">
      <c r="A15" s="10" t="s">
        <v>13</v>
      </c>
      <c r="B15" s="6">
        <v>2248</v>
      </c>
      <c r="C15" s="6">
        <v>13</v>
      </c>
      <c r="D15" s="6">
        <v>0</v>
      </c>
      <c r="E15" s="6">
        <v>0</v>
      </c>
      <c r="F15" s="6">
        <v>1</v>
      </c>
      <c r="G15" s="6">
        <v>7</v>
      </c>
      <c r="H15" s="6">
        <v>5</v>
      </c>
      <c r="I15" s="4">
        <f t="shared" si="0"/>
        <v>2235</v>
      </c>
      <c r="J15" s="6" t="s">
        <v>31</v>
      </c>
    </row>
    <row r="16" spans="1:10" s="3" customFormat="1" ht="12.75">
      <c r="A16" s="9" t="s">
        <v>14</v>
      </c>
      <c r="B16" s="5">
        <f>SUM(B17:B19)</f>
        <v>1176</v>
      </c>
      <c r="C16" s="5">
        <f>SUM(C17:C19)</f>
        <v>8</v>
      </c>
      <c r="D16" s="5">
        <v>0</v>
      </c>
      <c r="E16" s="5">
        <v>1</v>
      </c>
      <c r="F16" s="5">
        <v>0</v>
      </c>
      <c r="G16" s="5">
        <v>2</v>
      </c>
      <c r="H16" s="5">
        <v>5</v>
      </c>
      <c r="I16" s="5">
        <f t="shared" si="0"/>
        <v>1168</v>
      </c>
      <c r="J16" s="5" t="s">
        <v>31</v>
      </c>
    </row>
    <row r="17" spans="1:10" s="3" customFormat="1" ht="12.75">
      <c r="A17" s="10" t="s">
        <v>15</v>
      </c>
      <c r="B17" s="6">
        <v>272</v>
      </c>
      <c r="C17" s="6">
        <v>3</v>
      </c>
      <c r="D17" s="6">
        <v>0</v>
      </c>
      <c r="E17" s="6">
        <v>0</v>
      </c>
      <c r="F17" s="6">
        <v>0</v>
      </c>
      <c r="G17" s="6">
        <v>1</v>
      </c>
      <c r="H17" s="6">
        <v>2</v>
      </c>
      <c r="I17" s="4">
        <f t="shared" si="0"/>
        <v>269</v>
      </c>
      <c r="J17" s="6" t="s">
        <v>31</v>
      </c>
    </row>
    <row r="18" spans="1:10" s="3" customFormat="1" ht="12.75">
      <c r="A18" s="10" t="s">
        <v>16</v>
      </c>
      <c r="B18" s="6">
        <v>730</v>
      </c>
      <c r="C18" s="6">
        <v>3</v>
      </c>
      <c r="D18" s="6">
        <v>0</v>
      </c>
      <c r="E18" s="6">
        <v>1</v>
      </c>
      <c r="F18" s="6">
        <v>0</v>
      </c>
      <c r="G18" s="6">
        <v>0</v>
      </c>
      <c r="H18" s="6">
        <v>2</v>
      </c>
      <c r="I18" s="4">
        <f t="shared" si="0"/>
        <v>727</v>
      </c>
      <c r="J18" s="6" t="s">
        <v>29</v>
      </c>
    </row>
    <row r="19" spans="1:10" s="3" customFormat="1" ht="12.75">
      <c r="A19" s="10" t="s">
        <v>17</v>
      </c>
      <c r="B19" s="6">
        <v>174</v>
      </c>
      <c r="C19" s="6">
        <v>2</v>
      </c>
      <c r="D19" s="6">
        <v>0</v>
      </c>
      <c r="E19" s="6">
        <v>0</v>
      </c>
      <c r="F19" s="6">
        <v>0</v>
      </c>
      <c r="G19" s="6">
        <v>1</v>
      </c>
      <c r="H19" s="6">
        <v>1</v>
      </c>
      <c r="I19" s="4">
        <f t="shared" si="0"/>
        <v>172</v>
      </c>
      <c r="J19" s="6" t="s">
        <v>29</v>
      </c>
    </row>
    <row r="20" spans="1:10" s="3" customFormat="1" ht="12.75">
      <c r="A20" s="9" t="s">
        <v>24</v>
      </c>
      <c r="B20" s="5">
        <f>SUM(B21:B22)</f>
        <v>815</v>
      </c>
      <c r="C20" s="5">
        <f>SUM(C21:C22)</f>
        <v>74</v>
      </c>
      <c r="D20" s="5">
        <v>0</v>
      </c>
      <c r="E20" s="5">
        <v>2</v>
      </c>
      <c r="F20" s="5">
        <v>3</v>
      </c>
      <c r="G20" s="5">
        <v>20</v>
      </c>
      <c r="H20" s="5">
        <v>59</v>
      </c>
      <c r="I20" s="5">
        <f t="shared" si="0"/>
        <v>741</v>
      </c>
      <c r="J20" s="5" t="s">
        <v>30</v>
      </c>
    </row>
    <row r="21" spans="1:10" s="3" customFormat="1" ht="12.75">
      <c r="A21" s="10" t="s">
        <v>18</v>
      </c>
      <c r="B21" s="6">
        <v>770</v>
      </c>
      <c r="C21" s="6">
        <v>60</v>
      </c>
      <c r="D21" s="6">
        <v>0</v>
      </c>
      <c r="E21" s="6">
        <v>2</v>
      </c>
      <c r="F21" s="6">
        <v>2</v>
      </c>
      <c r="G21" s="6">
        <v>19</v>
      </c>
      <c r="H21" s="6">
        <v>37</v>
      </c>
      <c r="I21" s="4">
        <f t="shared" si="0"/>
        <v>710</v>
      </c>
      <c r="J21" s="6" t="s">
        <v>30</v>
      </c>
    </row>
    <row r="22" spans="1:10" s="3" customFormat="1" ht="12.75">
      <c r="A22" s="10" t="s">
        <v>19</v>
      </c>
      <c r="B22" s="6">
        <v>45</v>
      </c>
      <c r="C22" s="6">
        <v>14</v>
      </c>
      <c r="D22" s="6">
        <v>0</v>
      </c>
      <c r="E22" s="6">
        <v>0</v>
      </c>
      <c r="F22" s="6">
        <v>1</v>
      </c>
      <c r="G22" s="6">
        <v>2</v>
      </c>
      <c r="H22" s="6">
        <v>11</v>
      </c>
      <c r="I22" s="4">
        <f t="shared" si="0"/>
        <v>31</v>
      </c>
      <c r="J22" s="6" t="s">
        <v>31</v>
      </c>
    </row>
    <row r="23" spans="1:10" s="3" customFormat="1" ht="12.75">
      <c r="A23" s="9" t="s">
        <v>25</v>
      </c>
      <c r="B23" s="5">
        <f>SUM(B24:B26)</f>
        <v>156</v>
      </c>
      <c r="C23" s="5">
        <f>SUM(C24:C26)</f>
        <v>31</v>
      </c>
      <c r="D23" s="5">
        <v>0</v>
      </c>
      <c r="E23" s="5">
        <v>0</v>
      </c>
      <c r="F23" s="5">
        <v>2</v>
      </c>
      <c r="G23" s="5">
        <v>5</v>
      </c>
      <c r="H23" s="5">
        <f>SUM(H24:H26)</f>
        <v>24</v>
      </c>
      <c r="I23" s="5">
        <f t="shared" si="0"/>
        <v>125</v>
      </c>
      <c r="J23" s="5"/>
    </row>
    <row r="24" spans="1:10" s="3" customFormat="1" ht="12.75">
      <c r="A24" s="10" t="s">
        <v>20</v>
      </c>
      <c r="B24" s="6">
        <v>67</v>
      </c>
      <c r="C24" s="6">
        <v>9</v>
      </c>
      <c r="D24" s="6">
        <v>0</v>
      </c>
      <c r="E24" s="6">
        <v>0</v>
      </c>
      <c r="F24" s="6">
        <v>1</v>
      </c>
      <c r="G24" s="6">
        <v>0</v>
      </c>
      <c r="H24" s="6">
        <v>8</v>
      </c>
      <c r="I24" s="4">
        <f t="shared" si="0"/>
        <v>58</v>
      </c>
      <c r="J24" s="6" t="s">
        <v>29</v>
      </c>
    </row>
    <row r="25" spans="1:10" s="3" customFormat="1" ht="12.75">
      <c r="A25" s="10" t="s">
        <v>21</v>
      </c>
      <c r="B25" s="6">
        <v>87</v>
      </c>
      <c r="C25" s="6">
        <v>20</v>
      </c>
      <c r="D25" s="6">
        <v>0</v>
      </c>
      <c r="E25" s="6">
        <v>0</v>
      </c>
      <c r="F25" s="6">
        <v>1</v>
      </c>
      <c r="G25" s="6">
        <v>3</v>
      </c>
      <c r="H25" s="6">
        <v>16</v>
      </c>
      <c r="I25" s="4">
        <f t="shared" si="0"/>
        <v>67</v>
      </c>
      <c r="J25" s="6" t="s">
        <v>30</v>
      </c>
    </row>
    <row r="26" spans="1:10" s="3" customFormat="1" ht="12.75">
      <c r="A26" s="10" t="s">
        <v>22</v>
      </c>
      <c r="B26" s="6">
        <v>2</v>
      </c>
      <c r="C26" s="6">
        <v>2</v>
      </c>
      <c r="D26" s="6">
        <v>0</v>
      </c>
      <c r="E26" s="6">
        <v>0</v>
      </c>
      <c r="F26" s="6">
        <v>0</v>
      </c>
      <c r="G26" s="6">
        <v>2</v>
      </c>
      <c r="H26" s="6">
        <v>0</v>
      </c>
      <c r="I26" s="4">
        <f t="shared" si="0"/>
        <v>0</v>
      </c>
      <c r="J26" s="6"/>
    </row>
    <row r="27" spans="1:10" s="3" customFormat="1" ht="12.75">
      <c r="A27" s="9" t="s">
        <v>23</v>
      </c>
      <c r="B27" s="5">
        <f>SUM(B4:B6,B8:B9,B11:B15,B17:B19,B21:B22,B24:B26)</f>
        <v>8108</v>
      </c>
      <c r="C27" s="5">
        <f>SUM(C24:C26,C4:C6,C8:C9,C11:C15,C17:C19,C21:C22)</f>
        <v>316</v>
      </c>
      <c r="D27" s="5">
        <f>SUM(D4:D6,D8:D9,D11:D15,D17:D19,D21:D22,D24:D26)</f>
        <v>2</v>
      </c>
      <c r="E27" s="5">
        <f>SUM(E3,E7,E16,E20)</f>
        <v>4</v>
      </c>
      <c r="F27" s="5">
        <f>SUM(F3,F7,F10,F20,F23)</f>
        <v>15</v>
      </c>
      <c r="G27" s="5">
        <f>SUM(G3,G7,G10,G16,G20,G23)</f>
        <v>97</v>
      </c>
      <c r="H27" s="5">
        <f>SUM(H3,H7,H10,H16,H20,H23)</f>
        <v>208</v>
      </c>
      <c r="I27" s="5">
        <f t="shared" si="0"/>
        <v>7792</v>
      </c>
      <c r="J27" s="5" t="s">
        <v>30</v>
      </c>
    </row>
  </sheetData>
  <mergeCells count="6">
    <mergeCell ref="J1:J2"/>
    <mergeCell ref="C1:C2"/>
    <mergeCell ref="B1:B2"/>
    <mergeCell ref="A1:A2"/>
    <mergeCell ref="D1:H1"/>
    <mergeCell ref="I1:I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E13" sqref="E13"/>
    </sheetView>
  </sheetViews>
  <sheetFormatPr defaultColWidth="11.421875" defaultRowHeight="12.75"/>
  <cols>
    <col min="1" max="1" width="19.421875" style="0" bestFit="1" customWidth="1"/>
    <col min="4" max="4" width="4.57421875" style="0" customWidth="1"/>
    <col min="5" max="5" width="4.421875" style="0" customWidth="1"/>
    <col min="6" max="7" width="4.8515625" style="0" customWidth="1"/>
    <col min="8" max="8" width="4.7109375" style="0" customWidth="1"/>
  </cols>
  <sheetData>
    <row r="1" spans="1:11" ht="12.75">
      <c r="A1" s="106" t="s">
        <v>18</v>
      </c>
      <c r="B1" s="108" t="s">
        <v>28</v>
      </c>
      <c r="C1" s="108" t="s">
        <v>26</v>
      </c>
      <c r="D1" s="108" t="s">
        <v>27</v>
      </c>
      <c r="E1" s="108"/>
      <c r="F1" s="108"/>
      <c r="G1" s="108"/>
      <c r="H1" s="108"/>
      <c r="I1" s="104" t="s">
        <v>65</v>
      </c>
      <c r="J1" s="93" t="s">
        <v>55</v>
      </c>
      <c r="K1" s="98"/>
    </row>
    <row r="2" spans="1:11" ht="12.75">
      <c r="A2" s="107"/>
      <c r="B2" s="90"/>
      <c r="C2" s="90"/>
      <c r="D2" s="8">
        <v>1</v>
      </c>
      <c r="E2" s="8">
        <v>2</v>
      </c>
      <c r="F2" s="8">
        <v>3</v>
      </c>
      <c r="G2" s="8">
        <v>4</v>
      </c>
      <c r="H2" s="8">
        <v>5</v>
      </c>
      <c r="I2" s="105"/>
      <c r="J2" s="19" t="s">
        <v>54</v>
      </c>
      <c r="K2" s="20" t="s">
        <v>53</v>
      </c>
    </row>
    <row r="3" spans="1:11" ht="12.75">
      <c r="A3" s="43" t="s">
        <v>18</v>
      </c>
      <c r="B3" s="5">
        <v>770</v>
      </c>
      <c r="C3" s="5">
        <v>60</v>
      </c>
      <c r="D3" s="5">
        <v>0</v>
      </c>
      <c r="E3" s="5">
        <v>2</v>
      </c>
      <c r="F3" s="5">
        <v>2</v>
      </c>
      <c r="G3" s="5">
        <v>19</v>
      </c>
      <c r="H3" s="5">
        <v>37</v>
      </c>
      <c r="I3" s="30">
        <f>B3-C3</f>
        <v>710</v>
      </c>
      <c r="J3" s="58">
        <v>4587371</v>
      </c>
      <c r="K3" s="59">
        <f>J3/J3</f>
        <v>1</v>
      </c>
    </row>
    <row r="4" spans="1:11" ht="12.75">
      <c r="A4" s="44" t="s">
        <v>68</v>
      </c>
      <c r="B4" s="6">
        <v>102</v>
      </c>
      <c r="C4" s="6">
        <v>4</v>
      </c>
      <c r="D4" s="6">
        <v>0</v>
      </c>
      <c r="E4" s="6">
        <v>0</v>
      </c>
      <c r="F4" s="6">
        <v>0</v>
      </c>
      <c r="G4" s="6">
        <v>3</v>
      </c>
      <c r="H4" s="6">
        <v>1</v>
      </c>
      <c r="I4" s="57">
        <f>B4-C4</f>
        <v>98</v>
      </c>
      <c r="J4" s="60">
        <v>296284</v>
      </c>
      <c r="K4" s="61">
        <f>J4/J3</f>
        <v>0.06458688429603797</v>
      </c>
    </row>
    <row r="5" spans="1:11" ht="12.75">
      <c r="A5" s="44" t="s">
        <v>69</v>
      </c>
      <c r="B5" s="6">
        <v>44</v>
      </c>
      <c r="C5" s="6">
        <v>13</v>
      </c>
      <c r="D5" s="6">
        <v>0</v>
      </c>
      <c r="E5" s="6">
        <v>0</v>
      </c>
      <c r="F5" s="6">
        <v>0</v>
      </c>
      <c r="G5" s="6">
        <v>8</v>
      </c>
      <c r="H5" s="6">
        <v>5</v>
      </c>
      <c r="I5" s="57">
        <f aca="true" t="shared" si="0" ref="I5:I11">B5-C5</f>
        <v>31</v>
      </c>
      <c r="J5" s="60">
        <v>897068</v>
      </c>
      <c r="K5" s="61">
        <f>J5/J3</f>
        <v>0.19555165692942647</v>
      </c>
    </row>
    <row r="6" spans="1:11" ht="12.75">
      <c r="A6" s="44" t="s">
        <v>70</v>
      </c>
      <c r="B6" s="6">
        <v>75</v>
      </c>
      <c r="C6" s="6">
        <v>6</v>
      </c>
      <c r="D6" s="6">
        <v>0</v>
      </c>
      <c r="E6" s="6">
        <v>0</v>
      </c>
      <c r="F6" s="6">
        <v>1</v>
      </c>
      <c r="G6" s="6">
        <v>0</v>
      </c>
      <c r="H6" s="6">
        <v>5</v>
      </c>
      <c r="I6" s="57">
        <f t="shared" si="0"/>
        <v>69</v>
      </c>
      <c r="J6" s="60">
        <v>439005</v>
      </c>
      <c r="K6" s="61">
        <f>J6/J3</f>
        <v>0.09569860384084915</v>
      </c>
    </row>
    <row r="7" spans="1:11" ht="12.75">
      <c r="A7" s="44" t="s">
        <v>72</v>
      </c>
      <c r="B7" s="6">
        <v>168</v>
      </c>
      <c r="C7" s="6">
        <v>5</v>
      </c>
      <c r="D7" s="6">
        <v>0</v>
      </c>
      <c r="E7" s="6">
        <v>0</v>
      </c>
      <c r="F7" s="6">
        <v>1</v>
      </c>
      <c r="G7" s="6">
        <v>1</v>
      </c>
      <c r="H7" s="6">
        <v>3</v>
      </c>
      <c r="I7" s="57">
        <f t="shared" si="0"/>
        <v>163</v>
      </c>
      <c r="J7" s="60">
        <v>355247</v>
      </c>
      <c r="K7" s="61">
        <f>J7/J3</f>
        <v>0.07744021575756571</v>
      </c>
    </row>
    <row r="8" spans="1:11" ht="12.75">
      <c r="A8" s="44" t="s">
        <v>71</v>
      </c>
      <c r="B8" s="6">
        <v>79</v>
      </c>
      <c r="C8" s="6">
        <v>1</v>
      </c>
      <c r="D8" s="6">
        <v>0</v>
      </c>
      <c r="E8" s="6">
        <v>0</v>
      </c>
      <c r="F8" s="6">
        <v>0</v>
      </c>
      <c r="G8" s="6">
        <v>1</v>
      </c>
      <c r="H8" s="6">
        <v>0</v>
      </c>
      <c r="I8" s="57">
        <f t="shared" si="0"/>
        <v>78</v>
      </c>
      <c r="J8" s="60">
        <v>142284</v>
      </c>
      <c r="K8" s="61">
        <f>J8/J3</f>
        <v>0.031016458010481383</v>
      </c>
    </row>
    <row r="9" spans="1:11" ht="12.75">
      <c r="A9" s="44" t="s">
        <v>75</v>
      </c>
      <c r="B9" s="6">
        <v>97</v>
      </c>
      <c r="C9" s="6">
        <v>6</v>
      </c>
      <c r="D9" s="6">
        <v>0</v>
      </c>
      <c r="E9" s="6">
        <v>0</v>
      </c>
      <c r="F9" s="6">
        <v>0</v>
      </c>
      <c r="G9" s="6">
        <v>2</v>
      </c>
      <c r="H9" s="6">
        <v>4</v>
      </c>
      <c r="I9" s="57">
        <f t="shared" si="0"/>
        <v>91</v>
      </c>
      <c r="J9" s="60">
        <v>283201</v>
      </c>
      <c r="K9" s="61">
        <f>J9/J3</f>
        <v>0.061734923990233184</v>
      </c>
    </row>
    <row r="10" spans="1:11" ht="12.75">
      <c r="A10" s="44" t="s">
        <v>73</v>
      </c>
      <c r="B10" s="6">
        <v>100</v>
      </c>
      <c r="C10" s="6">
        <v>12</v>
      </c>
      <c r="D10" s="6">
        <v>0</v>
      </c>
      <c r="E10" s="6">
        <v>1</v>
      </c>
      <c r="F10" s="6">
        <v>0</v>
      </c>
      <c r="G10" s="6">
        <v>2</v>
      </c>
      <c r="H10" s="6">
        <v>9</v>
      </c>
      <c r="I10" s="57">
        <f t="shared" si="0"/>
        <v>88</v>
      </c>
      <c r="J10" s="60">
        <v>1023373</v>
      </c>
      <c r="K10" s="61">
        <f>J10/J3</f>
        <v>0.22308485622810975</v>
      </c>
    </row>
    <row r="11" spans="1:11" ht="12.75">
      <c r="A11" s="44" t="s">
        <v>74</v>
      </c>
      <c r="B11" s="6">
        <v>105</v>
      </c>
      <c r="C11" s="6">
        <v>13</v>
      </c>
      <c r="D11" s="6">
        <v>0</v>
      </c>
      <c r="E11" s="6">
        <v>1</v>
      </c>
      <c r="F11" s="6">
        <v>0</v>
      </c>
      <c r="G11" s="6">
        <v>2</v>
      </c>
      <c r="H11" s="6">
        <v>10</v>
      </c>
      <c r="I11" s="57">
        <f t="shared" si="0"/>
        <v>92</v>
      </c>
      <c r="J11" s="60">
        <v>1150909</v>
      </c>
      <c r="K11" s="61">
        <f>J11/J3</f>
        <v>0.2508864009472964</v>
      </c>
    </row>
    <row r="12" spans="1:11" ht="13.5" thickBot="1">
      <c r="A12" s="45" t="s">
        <v>23</v>
      </c>
      <c r="B12" s="22">
        <v>8108</v>
      </c>
      <c r="C12" s="22">
        <v>316</v>
      </c>
      <c r="D12" s="22">
        <v>2</v>
      </c>
      <c r="E12" s="22">
        <v>4</v>
      </c>
      <c r="F12" s="22">
        <v>15</v>
      </c>
      <c r="G12" s="22">
        <v>97</v>
      </c>
      <c r="H12" s="22">
        <v>208</v>
      </c>
      <c r="I12" s="32">
        <v>7792</v>
      </c>
      <c r="J12" s="62">
        <v>26522746</v>
      </c>
      <c r="K12" s="63"/>
    </row>
  </sheetData>
  <mergeCells count="6">
    <mergeCell ref="J1:K1"/>
    <mergeCell ref="I1:I2"/>
    <mergeCell ref="A1:A2"/>
    <mergeCell ref="B1:B2"/>
    <mergeCell ref="C1:C2"/>
    <mergeCell ref="D1:H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Instituto Nacional de EstadÃ0=3&amp;0=4&amp;0=5&amp;0=6&amp;0=7&amp;0=8&amp;0=9&amp;0=10&amp;0=11&amp;0=12&amp;0=13&amp;0=14&amp;0=15&amp;0=16&amp;0=17&amp;0=18&amp;0=19&amp;0=20&amp;0=21&amp;0=22&amp;0=23&amp;0=24&amp;0=25&amp;0=26&amp;0=27&amp;0=28&amp;0=29&amp;0=30&amp;0=31&amp;0=32&amp;0=33&amp;0=34&amp;0=35&amp;0=36&amp;0=37&amp;0=38&amp;0=39&amp;0=40&amp;0=41&amp;0=42&amp;0=43&amp;0=44&amp;0=45&amp;0=46&amp;0=47&amp;0=48&amp;0=49</dc:title>
  <dc:subject/>
  <dc:creator>.</dc:creator>
  <cp:keywords/>
  <dc:description/>
  <cp:lastModifiedBy>Aulas PC's</cp:lastModifiedBy>
  <dcterms:created xsi:type="dcterms:W3CDTF">2003-02-22T10:05:03Z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