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7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4936" windowWidth="12120" windowHeight="9120" tabRatio="800" firstSheet="4" activeTab="11"/>
  </bookViews>
  <sheets>
    <sheet name="Introducción" sheetId="1" r:id="rId1"/>
    <sheet name="óxidos" sheetId="2" r:id="rId2"/>
    <sheet name="num. mol." sheetId="3" r:id="rId3"/>
    <sheet name="TAS" sheetId="4" r:id="rId4"/>
    <sheet name="AFM" sheetId="5" r:id="rId5"/>
    <sheet name="K-Si" sheetId="6" r:id="rId6"/>
    <sheet name="Peacock" sheetId="7" r:id="rId7"/>
    <sheet name="R-G" sheetId="8" r:id="rId8"/>
    <sheet name="Borodin" sheetId="9" r:id="rId9"/>
    <sheet name="FD-Si 60-70" sheetId="10" r:id="rId10"/>
    <sheet name="FD-Si&gt;70" sheetId="11" r:id="rId11"/>
    <sheet name="BB" sheetId="12" r:id="rId12"/>
  </sheets>
  <definedNames>
    <definedName name="_xlnm.Print_Area" localSheetId="4">'AFM'!$D$1:$O$41</definedName>
    <definedName name="_xlnm.Print_Area" localSheetId="11">'BB'!$D$1:$K$31</definedName>
    <definedName name="_xlnm.Print_Area" localSheetId="8">'Borodin'!$D$1:$K$37</definedName>
    <definedName name="_xlnm.Print_Area" localSheetId="9">'FD-Si 60-70'!$F$1:$M$38</definedName>
    <definedName name="_xlnm.Print_Area" localSheetId="10">'FD-Si&gt;70'!$E$1:$L$34</definedName>
    <definedName name="_xlnm.Print_Area" localSheetId="0">'Introducción'!$B$1:$Q$37</definedName>
    <definedName name="_xlnm.Print_Area" localSheetId="5">'K-Si'!$D$1:$L$38</definedName>
    <definedName name="_xlnm.Print_Area" localSheetId="6">'Peacock'!$F$1:$O$38</definedName>
    <definedName name="_xlnm.Print_Area" localSheetId="7">'R-G'!$D$1:$N$37</definedName>
    <definedName name="_xlnm.Print_Area" localSheetId="3">'TAS'!$C$1:$R$40</definedName>
  </definedNames>
  <calcPr fullCalcOnLoad="1"/>
</workbook>
</file>

<file path=xl/sharedStrings.xml><?xml version="1.0" encoding="utf-8"?>
<sst xmlns="http://schemas.openxmlformats.org/spreadsheetml/2006/main" count="74" uniqueCount="56">
  <si>
    <t>R1</t>
  </si>
  <si>
    <t>R2</t>
  </si>
  <si>
    <t>El sistema consta de varias hojas de cálculo para la clasificación geoquímica de las rocas ígneas.</t>
  </si>
  <si>
    <t>por la I.U.G.S. Es un complemento de la docencia teórica y práctica de la asignaturas de Petrología Ignea y Geoquímica</t>
  </si>
  <si>
    <t>de la Licenciatura de Geología de la Universidad de Granada.</t>
  </si>
  <si>
    <t>Finalidad:</t>
  </si>
  <si>
    <t>Se trata de un sistema de proyección de la composición modal de las rocas ígneas en los diagramas de clasificación recomendados</t>
  </si>
  <si>
    <t>Manejo:</t>
  </si>
  <si>
    <t>Derechos:</t>
  </si>
  <si>
    <t xml:space="preserve">Es totalmente gratuito y puede distribuirse libremente. Pueden solicitarse copias por correo electrónico a jscarrow@ugr.es, indi- </t>
  </si>
  <si>
    <t>cando el nombre, curso y universidad (en caso de no ser de Granada). Si se detecta algún fallo, puede enviarse un mensaje con</t>
  </si>
  <si>
    <t>su descripción a fbea@ugr.es</t>
  </si>
  <si>
    <t>por F. Bea, J.F. Molina, J. Scarrow y P. Montero</t>
  </si>
  <si>
    <t>Muestra_ID</t>
  </si>
  <si>
    <t>SiO2</t>
  </si>
  <si>
    <t>TiO2</t>
  </si>
  <si>
    <t>Al2O3</t>
  </si>
  <si>
    <t>Fe2O3</t>
  </si>
  <si>
    <t>FeO</t>
  </si>
  <si>
    <t>MgO</t>
  </si>
  <si>
    <t>MnO</t>
  </si>
  <si>
    <t>CaO</t>
  </si>
  <si>
    <t>Na2O</t>
  </si>
  <si>
    <t>K2O</t>
  </si>
  <si>
    <t>P2O5</t>
  </si>
  <si>
    <t>Tot</t>
  </si>
  <si>
    <t>ASI</t>
  </si>
  <si>
    <t>Fe*/(Fe*+Mg)</t>
  </si>
  <si>
    <t>Ca/(Ca+Na+K)</t>
  </si>
  <si>
    <t>K/(Na+K)</t>
  </si>
  <si>
    <t>Na2O+K2O</t>
  </si>
  <si>
    <t>A</t>
  </si>
  <si>
    <t>F</t>
  </si>
  <si>
    <t>M</t>
  </si>
  <si>
    <t>x</t>
  </si>
  <si>
    <t>x1</t>
  </si>
  <si>
    <t>y</t>
  </si>
  <si>
    <t>log ICA</t>
  </si>
  <si>
    <t>logS</t>
  </si>
  <si>
    <t>logT</t>
  </si>
  <si>
    <t>K+Na/Ca</t>
  </si>
  <si>
    <t>Ac</t>
  </si>
  <si>
    <t>FD1</t>
  </si>
  <si>
    <t>FD2</t>
  </si>
  <si>
    <t>Precaución</t>
  </si>
  <si>
    <t>y las referencias bibliográficas de los sistemas empleados se explican en las asignaturas correspondientes y en lsu página WEB.</t>
  </si>
  <si>
    <t xml:space="preserve"> Tipo v1.0</t>
  </si>
  <si>
    <t xml:space="preserve">    Asistente para la Clasificación Química y Tipológica de las Rocas Igneas</t>
  </si>
  <si>
    <r>
      <t>Tipo</t>
    </r>
    <r>
      <rPr>
        <sz val="12"/>
        <rFont val="Times New Roman"/>
        <family val="0"/>
      </rPr>
      <t xml:space="preserve"> se ha desarrollado como parte de la actividad docente del Area de Petrología y Geoquímica de la Universidad de Granada.</t>
    </r>
  </si>
  <si>
    <t>Los datos se introducen en la hoja OXIDOS, hasta un máximo de 100 muestras. El resto del cálculo es automático. Los fundamentos teóricos</t>
  </si>
  <si>
    <t>pega_aquí</t>
  </si>
  <si>
    <t>O</t>
  </si>
  <si>
    <t xml:space="preserve"> </t>
  </si>
  <si>
    <t>K</t>
  </si>
  <si>
    <t>&lt;</t>
  </si>
  <si>
    <t>ó</t>
  </si>
</sst>
</file>

<file path=xl/styles.xml><?xml version="1.0" encoding="utf-8"?>
<styleSheet xmlns="http://schemas.openxmlformats.org/spreadsheetml/2006/main">
  <numFmts count="18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#,##0.00&quot;Pts&quot;"/>
  </numFmts>
  <fonts count="4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72"/>
      <name val="Helv"/>
      <family val="0"/>
    </font>
    <font>
      <b/>
      <sz val="1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11.5"/>
      <name val="Helv"/>
      <family val="0"/>
    </font>
    <font>
      <sz val="11"/>
      <name val="Geneva"/>
      <family val="0"/>
    </font>
    <font>
      <sz val="10.75"/>
      <name val="Geneva"/>
      <family val="0"/>
    </font>
    <font>
      <b/>
      <i/>
      <sz val="24.5"/>
      <name val="Times New Roman"/>
      <family val="0"/>
    </font>
    <font>
      <b/>
      <i/>
      <sz val="24"/>
      <name val="Times New Roman"/>
      <family val="0"/>
    </font>
    <font>
      <sz val="10.25"/>
      <name val="Helv"/>
      <family val="0"/>
    </font>
    <font>
      <b/>
      <i/>
      <sz val="14"/>
      <color indexed="55"/>
      <name val="Helv"/>
      <family val="0"/>
    </font>
    <font>
      <sz val="9.25"/>
      <name val="Helv"/>
      <family val="0"/>
    </font>
    <font>
      <sz val="11.75"/>
      <name val="Helv"/>
      <family val="0"/>
    </font>
    <font>
      <i/>
      <sz val="10.25"/>
      <name val="Helv"/>
      <family val="0"/>
    </font>
    <font>
      <b/>
      <i/>
      <sz val="13"/>
      <name val="Times New Roman"/>
      <family val="0"/>
    </font>
    <font>
      <sz val="12"/>
      <name val="Helv"/>
      <family val="0"/>
    </font>
    <font>
      <b/>
      <i/>
      <sz val="29"/>
      <name val="Times New Roman"/>
      <family val="0"/>
    </font>
    <font>
      <sz val="9"/>
      <color indexed="10"/>
      <name val="Geneva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9.75"/>
      <name val="Geneva"/>
      <family val="0"/>
    </font>
    <font>
      <b/>
      <i/>
      <sz val="12"/>
      <name val="Helv"/>
      <family val="0"/>
    </font>
    <font>
      <sz val="1"/>
      <color indexed="8"/>
      <name val="Tms Rmn"/>
      <family val="0"/>
    </font>
    <font>
      <b/>
      <i/>
      <sz val="18.25"/>
      <color indexed="55"/>
      <name val="Helv"/>
      <family val="0"/>
    </font>
    <font>
      <i/>
      <sz val="1"/>
      <color indexed="8"/>
      <name val="Times New Roman"/>
      <family val="0"/>
    </font>
    <font>
      <sz val="1"/>
      <color indexed="8"/>
      <name val="Helv"/>
      <family val="0"/>
    </font>
    <font>
      <i/>
      <sz val="9"/>
      <color indexed="8"/>
      <name val="Times New Roman"/>
      <family val="0"/>
    </font>
    <font>
      <sz val="9"/>
      <color indexed="8"/>
      <name val="Helv"/>
      <family val="0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Helv"/>
      <family val="0"/>
    </font>
    <font>
      <i/>
      <sz val="18"/>
      <color indexed="8"/>
      <name val="Times New Roman"/>
      <family val="0"/>
    </font>
    <font>
      <b/>
      <i/>
      <sz val="18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0" fillId="0" borderId="1" xfId="0" applyFont="1" applyBorder="1" applyAlignment="1">
      <alignment horizontal="center"/>
    </xf>
    <xf numFmtId="2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10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"/>
          <c:y val="0.143"/>
          <c:w val="0.82825"/>
          <c:h val="0.71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TAS!$B$2:$B$101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TAS!$C$2:$C$101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214945"/>
        <c:axId val="46934506"/>
      </c:scatterChart>
      <c:valAx>
        <c:axId val="5214945"/>
        <c:scaling>
          <c:orientation val="minMax"/>
          <c:max val="75"/>
          <c:min val="35"/>
        </c:scaling>
        <c:axPos val="b"/>
        <c:delete val="0"/>
        <c:numFmt formatCode="General" sourceLinked="1"/>
        <c:majorTickMark val="out"/>
        <c:minorTickMark val="none"/>
        <c:tickLblPos val="nextTo"/>
        <c:crossAx val="46934506"/>
        <c:crosses val="autoZero"/>
        <c:crossBetween val="midCat"/>
        <c:dispUnits/>
        <c:majorUnit val="5"/>
      </c:valAx>
      <c:valAx>
        <c:axId val="46934506"/>
        <c:scaling>
          <c:orientation val="minMax"/>
          <c:max val="1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"/>
          <c:y val="0.15675"/>
          <c:w val="0.7715"/>
          <c:h val="0.75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'BB'!$B$2:$B$101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'BB'!$C$2:$C$101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1166987"/>
        <c:axId val="34958564"/>
      </c:scatterChart>
      <c:valAx>
        <c:axId val="41166987"/>
        <c:scaling>
          <c:orientation val="minMax"/>
          <c:max val="30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crossBetween val="midCat"/>
        <c:dispUnits/>
      </c:valAx>
      <c:valAx>
        <c:axId val="34958564"/>
        <c:scaling>
          <c:orientation val="minMax"/>
          <c:max val="21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1166987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279"/>
          <c:w val="0.82875"/>
          <c:h val="0.7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TAS!$B$2:$B$101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TAS!$C$2:$C$101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66"/>
          <c:min val="38"/>
        </c:scaling>
        <c:axPos val="b"/>
        <c:delete val="0"/>
        <c:numFmt formatCode="General" sourceLinked="1"/>
        <c:majorTickMark val="out"/>
        <c:minorTickMark val="none"/>
        <c:tickLblPos val="nextTo"/>
        <c:crossAx val="43598612"/>
        <c:crosses val="autoZero"/>
        <c:crossBetween val="midCat"/>
        <c:dispUnits/>
        <c:majorUnit val="5"/>
      </c:valAx>
      <c:valAx>
        <c:axId val="43598612"/>
        <c:scaling>
          <c:orientation val="minMax"/>
          <c:max val="3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crossBetween val="midCat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975"/>
          <c:y val="0.17925"/>
          <c:w val="0.5955"/>
          <c:h val="0.59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AFM!$F$2:$F$101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AFM!$G$2:$G$101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56843189"/>
        <c:axId val="41826654"/>
      </c:scatterChart>
      <c:valAx>
        <c:axId val="56843189"/>
        <c:scaling>
          <c:orientation val="minMax"/>
          <c:max val="50"/>
          <c:min val="-50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Geneva"/>
                <a:ea typeface="Geneva"/>
                <a:cs typeface="Geneva"/>
              </a:defRPr>
            </a:pPr>
          </a:p>
        </c:txPr>
        <c:crossAx val="41826654"/>
        <c:crosses val="autoZero"/>
        <c:crossBetween val="midCat"/>
        <c:dispUnits/>
        <c:majorUnit val="100"/>
      </c:valAx>
      <c:valAx>
        <c:axId val="41826654"/>
        <c:scaling>
          <c:orientation val="minMax"/>
          <c:max val="90"/>
          <c:min val="0"/>
        </c:scaling>
        <c:axPos val="l"/>
        <c:delete val="1"/>
        <c:majorTickMark val="out"/>
        <c:minorTickMark val="none"/>
        <c:tickLblPos val="nextTo"/>
        <c:crossAx val="56843189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25"/>
          <c:y val="0.16925"/>
          <c:w val="0.69975"/>
          <c:h val="0.6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'K-Si'!$B$2:$B$102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'K-Si'!$C$2:$C$102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0895567"/>
        <c:axId val="32515784"/>
      </c:scatterChart>
      <c:valAx>
        <c:axId val="40895567"/>
        <c:scaling>
          <c:orientation val="minMax"/>
          <c:max val="73"/>
          <c:min val="4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2515784"/>
        <c:crosses val="autoZero"/>
        <c:crossBetween val="midCat"/>
        <c:dispUnits/>
        <c:majorUnit val="5"/>
      </c:valAx>
      <c:valAx>
        <c:axId val="32515784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0895567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5"/>
          <c:y val="0.156"/>
          <c:w val="0.79275"/>
          <c:h val="0.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Peacock!$D$2:$D$101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Peacock!$E$2:$E$101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24206601"/>
        <c:axId val="16532818"/>
      </c:scatterChart>
      <c:valAx>
        <c:axId val="24206601"/>
        <c:scaling>
          <c:orientation val="minMax"/>
          <c:max val="80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crossAx val="16532818"/>
        <c:crossesAt val="-2"/>
        <c:crossBetween val="midCat"/>
        <c:dispUnits/>
        <c:majorUnit val="5"/>
      </c:valAx>
      <c:valAx>
        <c:axId val="1653281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crossAx val="24206601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5"/>
          <c:y val="0.15525"/>
          <c:w val="0.691"/>
          <c:h val="0.7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'R-G'!$B$2:$B$101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'R-G'!$C$2:$C$101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4577635"/>
        <c:axId val="64089852"/>
      </c:scatterChart>
      <c:valAx>
        <c:axId val="14577635"/>
        <c:scaling>
          <c:orientation val="minMax"/>
          <c:max val="2"/>
          <c:min val="-0.5"/>
        </c:scaling>
        <c:axPos val="b"/>
        <c:delete val="0"/>
        <c:numFmt formatCode="General" sourceLinked="1"/>
        <c:majorTickMark val="out"/>
        <c:minorTickMark val="none"/>
        <c:tickLblPos val="nextTo"/>
        <c:crossAx val="64089852"/>
        <c:crossesAt val="-0.5"/>
        <c:crossBetween val="midCat"/>
        <c:dispUnits/>
        <c:majorUnit val="0.5"/>
      </c:valAx>
      <c:valAx>
        <c:axId val="64089852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4577635"/>
        <c:crossesAt val="-0.5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15425"/>
          <c:w val="0.744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Borodin!$B$2:$B$102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Borodin!$C$2:$C$102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9937757"/>
        <c:axId val="23895494"/>
      </c:scatterChart>
      <c:valAx>
        <c:axId val="39937757"/>
        <c:scaling>
          <c:orientation val="minMax"/>
          <c:max val="2"/>
          <c:min val="0.4"/>
        </c:scaling>
        <c:axPos val="b"/>
        <c:delete val="0"/>
        <c:numFmt formatCode="General" sourceLinked="1"/>
        <c:majorTickMark val="out"/>
        <c:minorTickMark val="none"/>
        <c:tickLblPos val="nextTo"/>
        <c:crossAx val="23895494"/>
        <c:crossesAt val="-0.5"/>
        <c:crossBetween val="midCat"/>
        <c:dispUnits/>
        <c:majorUnit val="0.2"/>
      </c:valAx>
      <c:valAx>
        <c:axId val="23895494"/>
        <c:scaling>
          <c:orientation val="minMax"/>
          <c:max val="2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crossAx val="39937757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16725"/>
          <c:w val="0.8677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'FD-Si 60-70'!$B$2:$B$101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'FD-Si 60-70'!$C$2:$C$101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13732855"/>
        <c:axId val="56486832"/>
      </c:scatterChart>
      <c:valAx>
        <c:axId val="13732855"/>
        <c:scaling>
          <c:orientation val="minMax"/>
          <c:max val="2.5"/>
          <c:min val="0.5"/>
        </c:scaling>
        <c:axPos val="b"/>
        <c:delete val="0"/>
        <c:numFmt formatCode="General" sourceLinked="1"/>
        <c:majorTickMark val="out"/>
        <c:minorTickMark val="none"/>
        <c:tickLblPos val="nextTo"/>
        <c:crossAx val="56486832"/>
        <c:crossesAt val="-0.5"/>
        <c:crossBetween val="midCat"/>
        <c:dispUnits/>
        <c:majorUnit val="0.5"/>
      </c:valAx>
      <c:valAx>
        <c:axId val="56486832"/>
        <c:scaling>
          <c:orientation val="minMax"/>
          <c:max val="0.5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crossAx val="13732855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108"/>
          <c:w val="0.88775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'FD-Si&gt;70'!$B$2:$B$101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'FD-Si&gt;70'!$C$2:$C$101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8619441"/>
        <c:axId val="12030650"/>
      </c:scatterChart>
      <c:valAx>
        <c:axId val="38619441"/>
        <c:scaling>
          <c:orientation val="minMax"/>
          <c:max val="3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2030650"/>
        <c:crossesAt val="0.5"/>
        <c:crossBetween val="midCat"/>
        <c:dispUnits/>
        <c:majorUnit val="0.5"/>
      </c:valAx>
      <c:valAx>
        <c:axId val="12030650"/>
        <c:scaling>
          <c:orientation val="minMax"/>
          <c:max val="1.5"/>
          <c:min val="0.5"/>
        </c:scaling>
        <c:axPos val="l"/>
        <c:delete val="0"/>
        <c:numFmt formatCode="General" sourceLinked="1"/>
        <c:majorTickMark val="out"/>
        <c:minorTickMark val="none"/>
        <c:tickLblPos val="nextTo"/>
        <c:crossAx val="38619441"/>
        <c:crosses val="autoZero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7</xdr:row>
      <xdr:rowOff>57150</xdr:rowOff>
    </xdr:from>
    <xdr:to>
      <xdr:col>9</xdr:col>
      <xdr:colOff>228600</xdr:colOff>
      <xdr:row>18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2019300"/>
          <a:ext cx="33718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0.5025</cdr:y>
    </cdr:from>
    <cdr:to>
      <cdr:x>0.5645</cdr:x>
      <cdr:y>0.8375</cdr:y>
    </cdr:to>
    <cdr:sp>
      <cdr:nvSpPr>
        <cdr:cNvPr id="1" name="Polygon 2"/>
        <cdr:cNvSpPr>
          <a:spLocks/>
        </cdr:cNvSpPr>
      </cdr:nvSpPr>
      <cdr:spPr>
        <a:xfrm>
          <a:off x="1343025" y="2657475"/>
          <a:ext cx="2333625" cy="1771650"/>
        </a:xfrm>
        <a:custGeom>
          <a:pathLst>
            <a:path h="1955800" w="2362200">
              <a:moveTo>
                <a:pt x="2362200" y="1955800"/>
              </a:moveTo>
              <a:lnTo>
                <a:pt x="2362200" y="68580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0.17775</cdr:y>
    </cdr:from>
    <cdr:to>
      <cdr:x>0.45975</cdr:x>
      <cdr:y>0.58725</cdr:y>
    </cdr:to>
    <cdr:sp>
      <cdr:nvSpPr>
        <cdr:cNvPr id="2" name="Line 3"/>
        <cdr:cNvSpPr>
          <a:spLocks/>
        </cdr:cNvSpPr>
      </cdr:nvSpPr>
      <cdr:spPr>
        <a:xfrm flipV="1">
          <a:off x="2990850" y="933450"/>
          <a:ext cx="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0.23325</cdr:x>
      <cdr:y>0.19575</cdr:y>
    </cdr:from>
    <cdr:to>
      <cdr:x>0.30325</cdr:x>
      <cdr:y>0.24075</cdr:y>
    </cdr:to>
    <cdr:sp>
      <cdr:nvSpPr>
        <cdr:cNvPr id="3" name="TextBox 4"/>
        <cdr:cNvSpPr txBox="1">
          <a:spLocks noChangeArrowheads="1"/>
        </cdr:cNvSpPr>
      </cdr:nvSpPr>
      <cdr:spPr>
        <a:xfrm>
          <a:off x="1514475" y="1028700"/>
          <a:ext cx="457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CA</a:t>
          </a:r>
        </a:p>
      </cdr:txBody>
    </cdr:sp>
  </cdr:relSizeAnchor>
  <cdr:relSizeAnchor xmlns:cdr="http://schemas.openxmlformats.org/drawingml/2006/chartDrawing">
    <cdr:from>
      <cdr:x>0.39675</cdr:x>
      <cdr:y>0.7585</cdr:y>
    </cdr:from>
    <cdr:to>
      <cdr:x>0.52075</cdr:x>
      <cdr:y>0.8035</cdr:y>
    </cdr:to>
    <cdr:sp>
      <cdr:nvSpPr>
        <cdr:cNvPr id="4" name="TextBox 5"/>
        <cdr:cNvSpPr txBox="1">
          <a:spLocks noChangeArrowheads="1"/>
        </cdr:cNvSpPr>
      </cdr:nvSpPr>
      <cdr:spPr>
        <a:xfrm>
          <a:off x="2581275" y="4010025"/>
          <a:ext cx="809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TH+ AL</a:t>
          </a:r>
        </a:p>
      </cdr:txBody>
    </cdr:sp>
  </cdr:relSizeAnchor>
  <cdr:relSizeAnchor xmlns:cdr="http://schemas.openxmlformats.org/drawingml/2006/chartDrawing">
    <cdr:from>
      <cdr:x>0.54475</cdr:x>
      <cdr:y>0.47075</cdr:y>
    </cdr:from>
    <cdr:to>
      <cdr:x>0.7505</cdr:x>
      <cdr:y>0.54625</cdr:y>
    </cdr:to>
    <cdr:sp>
      <cdr:nvSpPr>
        <cdr:cNvPr id="5" name="TextBox 6"/>
        <cdr:cNvSpPr txBox="1">
          <a:spLocks noChangeArrowheads="1"/>
        </cdr:cNvSpPr>
      </cdr:nvSpPr>
      <cdr:spPr>
        <a:xfrm>
          <a:off x="3552825" y="2486025"/>
          <a:ext cx="13430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derivados
leucocráticos</a:t>
          </a:r>
        </a:p>
      </cdr:txBody>
    </cdr:sp>
  </cdr:relSizeAnchor>
  <cdr:relSizeAnchor xmlns:cdr="http://schemas.openxmlformats.org/drawingml/2006/chartDrawing">
    <cdr:from>
      <cdr:x>0.43225</cdr:x>
      <cdr:y>0.92075</cdr:y>
    </cdr:from>
    <cdr:to>
      <cdr:x>0.57975</cdr:x>
      <cdr:y>0.962</cdr:y>
    </cdr:to>
    <cdr:sp>
      <cdr:nvSpPr>
        <cdr:cNvPr id="6" name="TextBox 7"/>
        <cdr:cNvSpPr txBox="1">
          <a:spLocks noChangeArrowheads="1"/>
        </cdr:cNvSpPr>
      </cdr:nvSpPr>
      <cdr:spPr>
        <a:xfrm>
          <a:off x="2819400" y="4867275"/>
          <a:ext cx="962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log SIGMA</a:t>
          </a:r>
        </a:p>
      </cdr:txBody>
    </cdr:sp>
  </cdr:relSizeAnchor>
  <cdr:relSizeAnchor xmlns:cdr="http://schemas.openxmlformats.org/drawingml/2006/chartDrawing">
    <cdr:from>
      <cdr:x>0.1245</cdr:x>
      <cdr:y>0.10425</cdr:y>
    </cdr:from>
    <cdr:to>
      <cdr:x>0.24125</cdr:x>
      <cdr:y>0.1455</cdr:y>
    </cdr:to>
    <cdr:sp>
      <cdr:nvSpPr>
        <cdr:cNvPr id="7" name="TextBox 8"/>
        <cdr:cNvSpPr txBox="1">
          <a:spLocks noChangeArrowheads="1"/>
        </cdr:cNvSpPr>
      </cdr:nvSpPr>
      <cdr:spPr>
        <a:xfrm>
          <a:off x="809625" y="542925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log TAU</a:t>
          </a:r>
        </a:p>
      </cdr:txBody>
    </cdr:sp>
  </cdr:relSizeAnchor>
  <cdr:relSizeAnchor xmlns:cdr="http://schemas.openxmlformats.org/drawingml/2006/chartDrawing">
    <cdr:from>
      <cdr:x>0.20625</cdr:x>
      <cdr:y>0.0125</cdr:y>
    </cdr:from>
    <cdr:to>
      <cdr:x>0.856</cdr:x>
      <cdr:y>0.088</cdr:y>
    </cdr:to>
    <cdr:sp>
      <cdr:nvSpPr>
        <cdr:cNvPr id="8" name="TextBox 10"/>
        <cdr:cNvSpPr txBox="1">
          <a:spLocks noChangeArrowheads="1"/>
        </cdr:cNvSpPr>
      </cdr:nvSpPr>
      <cdr:spPr>
        <a:xfrm>
          <a:off x="1343025" y="57150"/>
          <a:ext cx="4238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50" b="1" i="1" u="none" baseline="0"/>
            <a:t>Diagrama de Rittmann-Gottini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152400</xdr:rowOff>
    </xdr:from>
    <xdr:to>
      <xdr:col>13</xdr:col>
      <xdr:colOff>76200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809875" y="152400"/>
        <a:ext cx="65246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0.25425</cdr:y>
    </cdr:from>
    <cdr:to>
      <cdr:x>0.821</cdr:x>
      <cdr:y>0.796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0125" y="1381125"/>
          <a:ext cx="3638550" cy="2962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9525</xdr:rowOff>
    </xdr:from>
    <xdr:to>
      <xdr:col>9</xdr:col>
      <xdr:colOff>809625</xdr:colOff>
      <xdr:row>35</xdr:row>
      <xdr:rowOff>38100</xdr:rowOff>
    </xdr:to>
    <xdr:graphicFrame>
      <xdr:nvGraphicFramePr>
        <xdr:cNvPr id="1" name="Chart 2"/>
        <xdr:cNvGraphicFramePr/>
      </xdr:nvGraphicFramePr>
      <xdr:xfrm>
        <a:off x="2914650" y="200025"/>
        <a:ext cx="565785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19</xdr:row>
      <xdr:rowOff>76200</xdr:rowOff>
    </xdr:from>
    <xdr:to>
      <xdr:col>8</xdr:col>
      <xdr:colOff>666750</xdr:colOff>
      <xdr:row>31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4229100" y="3133725"/>
          <a:ext cx="3362325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38100</xdr:rowOff>
    </xdr:from>
    <xdr:to>
      <xdr:col>8</xdr:col>
      <xdr:colOff>685800</xdr:colOff>
      <xdr:row>31</xdr:row>
      <xdr:rowOff>38100</xdr:rowOff>
    </xdr:to>
    <xdr:sp>
      <xdr:nvSpPr>
        <xdr:cNvPr id="3" name="Line 4"/>
        <xdr:cNvSpPr>
          <a:spLocks/>
        </xdr:cNvSpPr>
      </xdr:nvSpPr>
      <xdr:spPr>
        <a:xfrm flipH="1">
          <a:off x="4238625" y="1638300"/>
          <a:ext cx="3371850" cy="340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657225</xdr:colOff>
      <xdr:row>7</xdr:row>
      <xdr:rowOff>66675</xdr:rowOff>
    </xdr:from>
    <xdr:to>
      <xdr:col>7</xdr:col>
      <xdr:colOff>285750</xdr:colOff>
      <xdr:row>31</xdr:row>
      <xdr:rowOff>38100</xdr:rowOff>
    </xdr:to>
    <xdr:sp>
      <xdr:nvSpPr>
        <xdr:cNvPr id="4" name="Line 5"/>
        <xdr:cNvSpPr>
          <a:spLocks/>
        </xdr:cNvSpPr>
      </xdr:nvSpPr>
      <xdr:spPr>
        <a:xfrm flipH="1">
          <a:off x="4229100" y="1181100"/>
          <a:ext cx="214312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504825</xdr:colOff>
      <xdr:row>17</xdr:row>
      <xdr:rowOff>28575</xdr:rowOff>
    </xdr:from>
    <xdr:to>
      <xdr:col>5</xdr:col>
      <xdr:colOff>647700</xdr:colOff>
      <xdr:row>29</xdr:row>
      <xdr:rowOff>133350</xdr:rowOff>
    </xdr:to>
    <xdr:sp>
      <xdr:nvSpPr>
        <xdr:cNvPr id="5" name="Line 6"/>
        <xdr:cNvSpPr>
          <a:spLocks/>
        </xdr:cNvSpPr>
      </xdr:nvSpPr>
      <xdr:spPr>
        <a:xfrm flipH="1">
          <a:off x="4076700" y="2762250"/>
          <a:ext cx="9810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4</xdr:col>
      <xdr:colOff>695325</xdr:colOff>
      <xdr:row>2</xdr:row>
      <xdr:rowOff>95250</xdr:rowOff>
    </xdr:from>
    <xdr:ext cx="3067050" cy="381000"/>
    <xdr:sp>
      <xdr:nvSpPr>
        <xdr:cNvPr id="6" name="TextBox 8"/>
        <xdr:cNvSpPr txBox="1">
          <a:spLocks noChangeArrowheads="1"/>
        </xdr:cNvSpPr>
      </xdr:nvSpPr>
      <xdr:spPr>
        <a:xfrm>
          <a:off x="4267200" y="447675"/>
          <a:ext cx="30670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1" u="none" baseline="0"/>
            <a:t>Diagrama de Borodin</a:t>
          </a:r>
        </a:p>
      </xdr:txBody>
    </xdr:sp>
    <xdr:clientData/>
  </xdr:oneCellAnchor>
  <xdr:oneCellAnchor>
    <xdr:from>
      <xdr:col>9</xdr:col>
      <xdr:colOff>133350</xdr:colOff>
      <xdr:row>32</xdr:row>
      <xdr:rowOff>19050</xdr:rowOff>
    </xdr:from>
    <xdr:ext cx="333375" cy="228600"/>
    <xdr:sp>
      <xdr:nvSpPr>
        <xdr:cNvPr id="7" name="TextBox 9"/>
        <xdr:cNvSpPr txBox="1">
          <a:spLocks noChangeArrowheads="1"/>
        </xdr:cNvSpPr>
      </xdr:nvSpPr>
      <xdr:spPr>
        <a:xfrm>
          <a:off x="7896225" y="518160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Ac</a:t>
          </a:r>
        </a:p>
      </xdr:txBody>
    </xdr:sp>
    <xdr:clientData/>
  </xdr:oneCellAnchor>
  <xdr:oneCellAnchor>
    <xdr:from>
      <xdr:col>3</xdr:col>
      <xdr:colOff>571500</xdr:colOff>
      <xdr:row>5</xdr:row>
      <xdr:rowOff>66675</xdr:rowOff>
    </xdr:from>
    <xdr:ext cx="990600" cy="228600"/>
    <xdr:sp>
      <xdr:nvSpPr>
        <xdr:cNvPr id="8" name="TextBox 10"/>
        <xdr:cNvSpPr txBox="1">
          <a:spLocks noChangeArrowheads="1"/>
        </xdr:cNvSpPr>
      </xdr:nvSpPr>
      <xdr:spPr>
        <a:xfrm>
          <a:off x="3305175" y="876300"/>
          <a:ext cx="990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log(Na+K)/Ca</a:t>
          </a:r>
        </a:p>
      </xdr:txBody>
    </xdr:sp>
    <xdr:clientData/>
  </xdr:one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0.079</cdr:y>
    </cdr:from>
    <cdr:to>
      <cdr:x>0.9065</cdr:x>
      <cdr:y>0.14025</cdr:y>
    </cdr:to>
    <cdr:pic>
      <cdr:nvPicPr>
        <cdr:cNvPr id="1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04825" y="447675"/>
          <a:ext cx="5019675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0.13875</cdr:x>
      <cdr:y>0.1895</cdr:y>
    </cdr:from>
    <cdr:to>
      <cdr:x>0.89975</cdr:x>
      <cdr:y>0.86725</cdr:y>
    </cdr:to>
    <cdr:pic>
      <cdr:nvPicPr>
        <cdr:cNvPr id="2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838200" y="1085850"/>
          <a:ext cx="4638675" cy="39052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</xdr:row>
      <xdr:rowOff>0</xdr:rowOff>
    </xdr:from>
    <xdr:to>
      <xdr:col>12</xdr:col>
      <xdr:colOff>219075</xdr:colOff>
      <xdr:row>36</xdr:row>
      <xdr:rowOff>95250</xdr:rowOff>
    </xdr:to>
    <xdr:graphicFrame>
      <xdr:nvGraphicFramePr>
        <xdr:cNvPr id="1" name="Chart 2"/>
        <xdr:cNvGraphicFramePr/>
      </xdr:nvGraphicFramePr>
      <xdr:xfrm>
        <a:off x="4533900" y="161925"/>
        <a:ext cx="60960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771525</xdr:colOff>
      <xdr:row>30</xdr:row>
      <xdr:rowOff>95250</xdr:rowOff>
    </xdr:from>
    <xdr:ext cx="428625" cy="228600"/>
    <xdr:sp>
      <xdr:nvSpPr>
        <xdr:cNvPr id="2" name="TextBox 3"/>
        <xdr:cNvSpPr txBox="1">
          <a:spLocks noChangeArrowheads="1"/>
        </xdr:cNvSpPr>
      </xdr:nvSpPr>
      <xdr:spPr>
        <a:xfrm>
          <a:off x="9505950" y="495300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FD1</a:t>
          </a:r>
        </a:p>
      </xdr:txBody>
    </xdr:sp>
    <xdr:clientData/>
  </xdr:oneCellAnchor>
  <xdr:oneCellAnchor>
    <xdr:from>
      <xdr:col>6</xdr:col>
      <xdr:colOff>180975</xdr:colOff>
      <xdr:row>8</xdr:row>
      <xdr:rowOff>47625</xdr:rowOff>
    </xdr:from>
    <xdr:ext cx="438150" cy="238125"/>
    <xdr:sp>
      <xdr:nvSpPr>
        <xdr:cNvPr id="3" name="TextBox 4"/>
        <xdr:cNvSpPr txBox="1">
          <a:spLocks noChangeArrowheads="1"/>
        </xdr:cNvSpPr>
      </xdr:nvSpPr>
      <xdr:spPr>
        <a:xfrm>
          <a:off x="5562600" y="1343025"/>
          <a:ext cx="438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FD2</a:t>
          </a:r>
        </a:p>
      </xdr:txBody>
    </xdr:sp>
    <xdr:clientData/>
  </xdr:one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0.01925</cdr:y>
    </cdr:from>
    <cdr:to>
      <cdr:x>0.98725</cdr:x>
      <cdr:y>0.09425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6725" y="85725"/>
          <a:ext cx="5267325" cy="3714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0.84525</cdr:x>
      <cdr:y>0.85275</cdr:y>
    </cdr:from>
    <cdr:to>
      <cdr:x>0.91075</cdr:x>
      <cdr:y>0.8855</cdr:y>
    </cdr:to>
    <cdr:sp>
      <cdr:nvSpPr>
        <cdr:cNvPr id="2" name="TextBox 5"/>
        <cdr:cNvSpPr txBox="1">
          <a:spLocks noChangeArrowheads="1"/>
        </cdr:cNvSpPr>
      </cdr:nvSpPr>
      <cdr:spPr>
        <a:xfrm>
          <a:off x="4905375" y="4200525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FD1</a:t>
          </a:r>
        </a:p>
      </cdr:txBody>
    </cdr:sp>
  </cdr:relSizeAnchor>
  <cdr:relSizeAnchor xmlns:cdr="http://schemas.openxmlformats.org/drawingml/2006/chartDrawing">
    <cdr:from>
      <cdr:x>0.15</cdr:x>
      <cdr:y>0.14725</cdr:y>
    </cdr:from>
    <cdr:to>
      <cdr:x>0.2155</cdr:x>
      <cdr:y>0.18</cdr:y>
    </cdr:to>
    <cdr:sp>
      <cdr:nvSpPr>
        <cdr:cNvPr id="3" name="TextBox 6"/>
        <cdr:cNvSpPr txBox="1">
          <a:spLocks noChangeArrowheads="1"/>
        </cdr:cNvSpPr>
      </cdr:nvSpPr>
      <cdr:spPr>
        <a:xfrm>
          <a:off x="866775" y="723900"/>
          <a:ext cx="3810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FD2</a:t>
          </a:r>
        </a:p>
      </cdr:txBody>
    </cdr:sp>
  </cdr:relSizeAnchor>
  <cdr:relSizeAnchor xmlns:cdr="http://schemas.openxmlformats.org/drawingml/2006/chartDrawing">
    <cdr:from>
      <cdr:x>0.13025</cdr:x>
      <cdr:y>0.1255</cdr:y>
    </cdr:from>
    <cdr:to>
      <cdr:x>0.9475</cdr:x>
      <cdr:y>0.90775</cdr:y>
    </cdr:to>
    <cdr:pic>
      <cdr:nvPicPr>
        <cdr:cNvPr id="4" name="Picture 7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2475" y="619125"/>
          <a:ext cx="4752975" cy="3857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0</xdr:row>
      <xdr:rowOff>114300</xdr:rowOff>
    </xdr:from>
    <xdr:to>
      <xdr:col>11</xdr:col>
      <xdr:colOff>152400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286125" y="114300"/>
        <a:ext cx="581025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0.17</cdr:y>
    </cdr:from>
    <cdr:to>
      <cdr:x>0.86625</cdr:x>
      <cdr:y>0.85375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09650" y="781050"/>
          <a:ext cx="4019550" cy="3162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0.029</cdr:y>
    </cdr:from>
    <cdr:to>
      <cdr:x>0.902</cdr:x>
      <cdr:y>0.11625</cdr:y>
    </cdr:to>
    <cdr:sp>
      <cdr:nvSpPr>
        <cdr:cNvPr id="2" name="AutoShape 4"/>
        <cdr:cNvSpPr>
          <a:spLocks/>
        </cdr:cNvSpPr>
      </cdr:nvSpPr>
      <cdr:spPr>
        <a:xfrm>
          <a:off x="1085850" y="133350"/>
          <a:ext cx="4152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800" b="1" i="1" u="none" baseline="0">
              <a:solidFill>
                <a:srgbClr val="000000"/>
              </a:solidFill>
            </a:rPr>
            <a:t>Diagrama tipológico para granitoides</a:t>
          </a:r>
        </a:p>
      </cdr:txBody>
    </cdr:sp>
  </cdr:relSizeAnchor>
  <cdr:relSizeAnchor xmlns:cdr="http://schemas.openxmlformats.org/drawingml/2006/chartDrawing">
    <cdr:from>
      <cdr:x>0.23925</cdr:x>
      <cdr:y>0.10075</cdr:y>
    </cdr:from>
    <cdr:to>
      <cdr:x>0.8415</cdr:x>
      <cdr:y>0.16775</cdr:y>
    </cdr:to>
    <cdr:sp>
      <cdr:nvSpPr>
        <cdr:cNvPr id="3" name="AutoShape 5"/>
        <cdr:cNvSpPr>
          <a:spLocks/>
        </cdr:cNvSpPr>
      </cdr:nvSpPr>
      <cdr:spPr>
        <a:xfrm>
          <a:off x="1381125" y="457200"/>
          <a:ext cx="3495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800" b="0" i="1" u="none" baseline="0">
              <a:solidFill>
                <a:srgbClr val="000000"/>
              </a:solidFill>
            </a:rPr>
            <a:t> </a:t>
          </a:r>
          <a:r>
            <a:rPr lang="en-US" cap="none" sz="1800" b="1" i="1" u="none" baseline="0">
              <a:solidFill>
                <a:srgbClr val="000000"/>
              </a:solidFill>
            </a:rPr>
            <a:t>de Batchelor &amp; Bowden (1985)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0</xdr:rowOff>
    </xdr:from>
    <xdr:to>
      <xdr:col>10</xdr:col>
      <xdr:colOff>85725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2476500" y="16192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809625</xdr:colOff>
      <xdr:row>27</xdr:row>
      <xdr:rowOff>38100</xdr:rowOff>
    </xdr:from>
    <xdr:ext cx="428625" cy="200025"/>
    <xdr:sp>
      <xdr:nvSpPr>
        <xdr:cNvPr id="2" name="TextBox 175"/>
        <xdr:cNvSpPr txBox="1">
          <a:spLocks noChangeArrowheads="1"/>
        </xdr:cNvSpPr>
      </xdr:nvSpPr>
      <xdr:spPr>
        <a:xfrm>
          <a:off x="5657850" y="43910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/>
            <a:t>R1 </a:t>
          </a:r>
        </a:p>
      </xdr:txBody>
    </xdr:sp>
    <xdr:clientData/>
  </xdr:oneCellAnchor>
  <xdr:oneCellAnchor>
    <xdr:from>
      <xdr:col>3</xdr:col>
      <xdr:colOff>619125</xdr:colOff>
      <xdr:row>13</xdr:row>
      <xdr:rowOff>85725</xdr:rowOff>
    </xdr:from>
    <xdr:ext cx="428625" cy="200025"/>
    <xdr:sp>
      <xdr:nvSpPr>
        <xdr:cNvPr id="3" name="TextBox 176"/>
        <xdr:cNvSpPr txBox="1">
          <a:spLocks noChangeArrowheads="1"/>
        </xdr:cNvSpPr>
      </xdr:nvSpPr>
      <xdr:spPr>
        <a:xfrm>
          <a:off x="2952750" y="219075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1" u="none" baseline="0"/>
            <a:t>R2 </a:t>
          </a:r>
        </a:p>
      </xdr:txBody>
    </xdr:sp>
    <xdr:clientData/>
  </xdr:oneCellAnchor>
  <xdr:oneCellAnchor>
    <xdr:from>
      <xdr:col>255</xdr:col>
      <xdr:colOff>838200</xdr:colOff>
      <xdr:row>2487</xdr:row>
      <xdr:rowOff>104775</xdr:rowOff>
    </xdr:from>
    <xdr:ext cx="0" cy="19050"/>
    <xdr:sp>
      <xdr:nvSpPr>
        <xdr:cNvPr id="4" name="AutoShape 183"/>
        <xdr:cNvSpPr>
          <a:spLocks/>
        </xdr:cNvSpPr>
      </xdr:nvSpPr>
      <xdr:spPr>
        <a:xfrm>
          <a:off x="214398225" y="3800475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5" name="AutoShape 184"/>
        <xdr:cNvSpPr>
          <a:spLocks/>
        </xdr:cNvSpPr>
      </xdr:nvSpPr>
      <xdr:spPr>
        <a:xfrm>
          <a:off x="0" y="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255</xdr:col>
      <xdr:colOff>838200</xdr:colOff>
      <xdr:row>2487</xdr:row>
      <xdr:rowOff>104775</xdr:rowOff>
    </xdr:from>
    <xdr:ext cx="0" cy="19050"/>
    <xdr:sp>
      <xdr:nvSpPr>
        <xdr:cNvPr id="6" name="AutoShape 185"/>
        <xdr:cNvSpPr>
          <a:spLocks/>
        </xdr:cNvSpPr>
      </xdr:nvSpPr>
      <xdr:spPr>
        <a:xfrm>
          <a:off x="214398225" y="3800475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7" name="AutoShape 186"/>
        <xdr:cNvSpPr>
          <a:spLocks/>
        </xdr:cNvSpPr>
      </xdr:nvSpPr>
      <xdr:spPr>
        <a:xfrm>
          <a:off x="0" y="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0.08925</cdr:y>
    </cdr:from>
    <cdr:to>
      <cdr:x>0.66075</cdr:x>
      <cdr:y>0.167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266700"/>
          <a:ext cx="1676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00" b="1" i="1" u="none" baseline="0"/>
            <a:t>Rocas Magnesianas</a:t>
          </a:r>
        </a:p>
      </cdr:txBody>
    </cdr:sp>
  </cdr:relSizeAnchor>
  <cdr:relSizeAnchor xmlns:cdr="http://schemas.openxmlformats.org/drawingml/2006/chartDrawing">
    <cdr:from>
      <cdr:x>0.13525</cdr:x>
      <cdr:y>0.72175</cdr:y>
    </cdr:from>
    <cdr:to>
      <cdr:x>0.4685</cdr:x>
      <cdr:y>0.819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2209800"/>
          <a:ext cx="1543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MgO &gt; 18%  TiO2&gt; 1%
meimechita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0.1725</cdr:x>
      <cdr:y>0.1525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0.1725</cdr:x>
      <cdr:y>0.1525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8001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0.819</cdr:y>
    </cdr:from>
    <cdr:to>
      <cdr:x>0.42825</cdr:x>
      <cdr:y>0.91525</cdr:y>
    </cdr:to>
    <cdr:sp>
      <cdr:nvSpPr>
        <cdr:cNvPr id="5" name="TextBox 6"/>
        <cdr:cNvSpPr txBox="1">
          <a:spLocks noChangeArrowheads="1"/>
        </cdr:cNvSpPr>
      </cdr:nvSpPr>
      <cdr:spPr>
        <a:xfrm>
          <a:off x="619125" y="2505075"/>
          <a:ext cx="1352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MgO &gt; 18%  TiO2&lt; 1%
komatita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0.155</cdr:x>
      <cdr:y>0.146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0.72175</cdr:y>
    </cdr:from>
    <cdr:to>
      <cdr:x>0.86575</cdr:x>
      <cdr:y>0.85275</cdr:y>
    </cdr:to>
    <cdr:sp>
      <cdr:nvSpPr>
        <cdr:cNvPr id="7" name="TextBox 9"/>
        <cdr:cNvSpPr txBox="1">
          <a:spLocks noChangeArrowheads="1"/>
        </cdr:cNvSpPr>
      </cdr:nvSpPr>
      <cdr:spPr>
        <a:xfrm>
          <a:off x="2476500" y="2209800"/>
          <a:ext cx="15240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MgO &gt; 8%  TiO2&lt; 0,5%
boninita</a:t>
          </a:r>
        </a:p>
      </cdr:txBody>
    </cdr:sp>
  </cdr:relSizeAnchor>
  <cdr:relSizeAnchor xmlns:cdr="http://schemas.openxmlformats.org/drawingml/2006/chartDrawing">
    <cdr:from>
      <cdr:x>0.15425</cdr:x>
      <cdr:y>0.5695</cdr:y>
    </cdr:from>
    <cdr:to>
      <cdr:x>0.42675</cdr:x>
      <cdr:y>0.645</cdr:y>
    </cdr:to>
    <cdr:sp>
      <cdr:nvSpPr>
        <cdr:cNvPr id="8" name="TextBox 10"/>
        <cdr:cNvSpPr txBox="1">
          <a:spLocks noChangeArrowheads="1"/>
        </cdr:cNvSpPr>
      </cdr:nvSpPr>
      <cdr:spPr>
        <a:xfrm>
          <a:off x="704850" y="1743075"/>
          <a:ext cx="1257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MgO &gt; 18% picrita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19050</xdr:rowOff>
    </xdr:from>
    <xdr:to>
      <xdr:col>10</xdr:col>
      <xdr:colOff>447675</xdr:colOff>
      <xdr:row>37</xdr:row>
      <xdr:rowOff>28575</xdr:rowOff>
    </xdr:to>
    <xdr:graphicFrame>
      <xdr:nvGraphicFramePr>
        <xdr:cNvPr id="1" name="Chart 11"/>
        <xdr:cNvGraphicFramePr/>
      </xdr:nvGraphicFramePr>
      <xdr:xfrm>
        <a:off x="2181225" y="180975"/>
        <a:ext cx="62674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704850</xdr:colOff>
      <xdr:row>8</xdr:row>
      <xdr:rowOff>9525</xdr:rowOff>
    </xdr:from>
    <xdr:to>
      <xdr:col>9</xdr:col>
      <xdr:colOff>695325</xdr:colOff>
      <xdr:row>29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238250"/>
          <a:ext cx="41814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76200</xdr:colOff>
      <xdr:row>28</xdr:row>
      <xdr:rowOff>38100</xdr:rowOff>
    </xdr:from>
    <xdr:ext cx="476250" cy="180975"/>
    <xdr:sp>
      <xdr:nvSpPr>
        <xdr:cNvPr id="3" name="TextBox 8"/>
        <xdr:cNvSpPr txBox="1">
          <a:spLocks noChangeArrowheads="1"/>
        </xdr:cNvSpPr>
      </xdr:nvSpPr>
      <xdr:spPr>
        <a:xfrm>
          <a:off x="7239000" y="431482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SiO2</a:t>
          </a:r>
        </a:p>
      </xdr:txBody>
    </xdr:sp>
    <xdr:clientData/>
  </xdr:oneCellAnchor>
  <xdr:oneCellAnchor>
    <xdr:from>
      <xdr:col>4</xdr:col>
      <xdr:colOff>0</xdr:colOff>
      <xdr:row>5</xdr:row>
      <xdr:rowOff>38100</xdr:rowOff>
    </xdr:from>
    <xdr:ext cx="1019175" cy="180975"/>
    <xdr:sp>
      <xdr:nvSpPr>
        <xdr:cNvPr id="4" name="TextBox 9"/>
        <xdr:cNvSpPr txBox="1">
          <a:spLocks noChangeArrowheads="1"/>
        </xdr:cNvSpPr>
      </xdr:nvSpPr>
      <xdr:spPr>
        <a:xfrm>
          <a:off x="2971800" y="809625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Na2O + K2O</a:t>
          </a:r>
        </a:p>
      </xdr:txBody>
    </xdr:sp>
    <xdr:clientData/>
  </xdr:oneCellAnchor>
  <xdr:oneCellAnchor>
    <xdr:from>
      <xdr:col>5</xdr:col>
      <xdr:colOff>704850</xdr:colOff>
      <xdr:row>26</xdr:row>
      <xdr:rowOff>0</xdr:rowOff>
    </xdr:from>
    <xdr:ext cx="523875" cy="190500"/>
    <xdr:sp>
      <xdr:nvSpPr>
        <xdr:cNvPr id="5" name="TextBox 12"/>
        <xdr:cNvSpPr txBox="1">
          <a:spLocks noChangeArrowheads="1"/>
        </xdr:cNvSpPr>
      </xdr:nvSpPr>
      <xdr:spPr>
        <a:xfrm>
          <a:off x="4514850" y="39719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basalto</a:t>
          </a:r>
        </a:p>
      </xdr:txBody>
    </xdr:sp>
    <xdr:clientData/>
  </xdr:oneCellAnchor>
  <xdr:oneCellAnchor>
    <xdr:from>
      <xdr:col>6</xdr:col>
      <xdr:colOff>542925</xdr:colOff>
      <xdr:row>24</xdr:row>
      <xdr:rowOff>114300</xdr:rowOff>
    </xdr:from>
    <xdr:ext cx="590550" cy="333375"/>
    <xdr:sp>
      <xdr:nvSpPr>
        <xdr:cNvPr id="6" name="TextBox 13"/>
        <xdr:cNvSpPr txBox="1">
          <a:spLocks noChangeArrowheads="1"/>
        </xdr:cNvSpPr>
      </xdr:nvSpPr>
      <xdr:spPr>
        <a:xfrm>
          <a:off x="5191125" y="3781425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andesita
basáltica</a:t>
          </a:r>
        </a:p>
      </xdr:txBody>
    </xdr:sp>
    <xdr:clientData/>
  </xdr:oneCellAnchor>
  <xdr:oneCellAnchor>
    <xdr:from>
      <xdr:col>7</xdr:col>
      <xdr:colOff>371475</xdr:colOff>
      <xdr:row>23</xdr:row>
      <xdr:rowOff>85725</xdr:rowOff>
    </xdr:from>
    <xdr:ext cx="600075" cy="180975"/>
    <xdr:sp>
      <xdr:nvSpPr>
        <xdr:cNvPr id="7" name="TextBox 14"/>
        <xdr:cNvSpPr txBox="1">
          <a:spLocks noChangeArrowheads="1"/>
        </xdr:cNvSpPr>
      </xdr:nvSpPr>
      <xdr:spPr>
        <a:xfrm>
          <a:off x="5857875" y="3600450"/>
          <a:ext cx="600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andesita</a:t>
          </a:r>
        </a:p>
      </xdr:txBody>
    </xdr:sp>
    <xdr:clientData/>
  </xdr:oneCellAnchor>
  <xdr:oneCellAnchor>
    <xdr:from>
      <xdr:col>8</xdr:col>
      <xdr:colOff>428625</xdr:colOff>
      <xdr:row>22</xdr:row>
      <xdr:rowOff>85725</xdr:rowOff>
    </xdr:from>
    <xdr:ext cx="438150" cy="180975"/>
    <xdr:sp>
      <xdr:nvSpPr>
        <xdr:cNvPr id="8" name="TextBox 15"/>
        <xdr:cNvSpPr txBox="1">
          <a:spLocks noChangeArrowheads="1"/>
        </xdr:cNvSpPr>
      </xdr:nvSpPr>
      <xdr:spPr>
        <a:xfrm>
          <a:off x="6753225" y="3448050"/>
          <a:ext cx="438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dacita</a:t>
          </a:r>
        </a:p>
      </xdr:txBody>
    </xdr:sp>
    <xdr:clientData/>
  </xdr:oneCellAnchor>
  <xdr:oneCellAnchor>
    <xdr:from>
      <xdr:col>9</xdr:col>
      <xdr:colOff>133350</xdr:colOff>
      <xdr:row>17</xdr:row>
      <xdr:rowOff>114300</xdr:rowOff>
    </xdr:from>
    <xdr:ext cx="400050" cy="190500"/>
    <xdr:sp>
      <xdr:nvSpPr>
        <xdr:cNvPr id="9" name="TextBox 16"/>
        <xdr:cNvSpPr txBox="1">
          <a:spLocks noChangeArrowheads="1"/>
        </xdr:cNvSpPr>
      </xdr:nvSpPr>
      <xdr:spPr>
        <a:xfrm>
          <a:off x="7296150" y="2714625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riolita</a:t>
          </a:r>
        </a:p>
      </xdr:txBody>
    </xdr:sp>
    <xdr:clientData/>
  </xdr:oneCellAnchor>
  <xdr:oneCellAnchor>
    <xdr:from>
      <xdr:col>5</xdr:col>
      <xdr:colOff>38100</xdr:colOff>
      <xdr:row>26</xdr:row>
      <xdr:rowOff>0</xdr:rowOff>
    </xdr:from>
    <xdr:ext cx="514350" cy="323850"/>
    <xdr:sp>
      <xdr:nvSpPr>
        <xdr:cNvPr id="10" name="TextBox 17"/>
        <xdr:cNvSpPr txBox="1">
          <a:spLocks noChangeArrowheads="1"/>
        </xdr:cNvSpPr>
      </xdr:nvSpPr>
      <xdr:spPr>
        <a:xfrm>
          <a:off x="3848100" y="3971925"/>
          <a:ext cx="514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picro-
basalto</a:t>
          </a:r>
        </a:p>
      </xdr:txBody>
    </xdr:sp>
    <xdr:clientData/>
  </xdr:oneCellAnchor>
  <xdr:oneCellAnchor>
    <xdr:from>
      <xdr:col>6</xdr:col>
      <xdr:colOff>333375</xdr:colOff>
      <xdr:row>13</xdr:row>
      <xdr:rowOff>0</xdr:rowOff>
    </xdr:from>
    <xdr:ext cx="752475" cy="190500"/>
    <xdr:sp>
      <xdr:nvSpPr>
        <xdr:cNvPr id="11" name="TextBox 18"/>
        <xdr:cNvSpPr txBox="1">
          <a:spLocks noChangeArrowheads="1"/>
        </xdr:cNvSpPr>
      </xdr:nvSpPr>
      <xdr:spPr>
        <a:xfrm>
          <a:off x="4981575" y="1990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tefrifonolita</a:t>
          </a:r>
        </a:p>
      </xdr:txBody>
    </xdr:sp>
    <xdr:clientData/>
  </xdr:oneCellAnchor>
  <xdr:oneCellAnchor>
    <xdr:from>
      <xdr:col>5</xdr:col>
      <xdr:colOff>628650</xdr:colOff>
      <xdr:row>16</xdr:row>
      <xdr:rowOff>0</xdr:rowOff>
    </xdr:from>
    <xdr:ext cx="695325" cy="190500"/>
    <xdr:sp>
      <xdr:nvSpPr>
        <xdr:cNvPr id="12" name="TextBox 19"/>
        <xdr:cNvSpPr txBox="1">
          <a:spLocks noChangeArrowheads="1"/>
        </xdr:cNvSpPr>
      </xdr:nvSpPr>
      <xdr:spPr>
        <a:xfrm>
          <a:off x="4438650" y="24479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fonotefrita</a:t>
          </a:r>
        </a:p>
      </xdr:txBody>
    </xdr:sp>
    <xdr:clientData/>
  </xdr:oneCellAnchor>
  <xdr:oneCellAnchor>
    <xdr:from>
      <xdr:col>5</xdr:col>
      <xdr:colOff>38100</xdr:colOff>
      <xdr:row>19</xdr:row>
      <xdr:rowOff>85725</xdr:rowOff>
    </xdr:from>
    <xdr:ext cx="657225" cy="609600"/>
    <xdr:sp>
      <xdr:nvSpPr>
        <xdr:cNvPr id="13" name="TextBox 20"/>
        <xdr:cNvSpPr txBox="1">
          <a:spLocks noChangeArrowheads="1"/>
        </xdr:cNvSpPr>
      </xdr:nvSpPr>
      <xdr:spPr>
        <a:xfrm>
          <a:off x="3848100" y="2990850"/>
          <a:ext cx="6572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tefrita
(Ol&lt;10%)
basanita
(Ol&gt;10%)</a:t>
          </a:r>
        </a:p>
      </xdr:txBody>
    </xdr:sp>
    <xdr:clientData/>
  </xdr:oneCellAnchor>
  <xdr:oneCellAnchor>
    <xdr:from>
      <xdr:col>7</xdr:col>
      <xdr:colOff>38100</xdr:colOff>
      <xdr:row>10</xdr:row>
      <xdr:rowOff>0</xdr:rowOff>
    </xdr:from>
    <xdr:ext cx="533400" cy="190500"/>
    <xdr:sp>
      <xdr:nvSpPr>
        <xdr:cNvPr id="14" name="TextBox 21"/>
        <xdr:cNvSpPr txBox="1">
          <a:spLocks noChangeArrowheads="1"/>
        </xdr:cNvSpPr>
      </xdr:nvSpPr>
      <xdr:spPr>
        <a:xfrm>
          <a:off x="5524500" y="1533525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fonolita</a:t>
          </a:r>
        </a:p>
      </xdr:txBody>
    </xdr:sp>
    <xdr:clientData/>
  </xdr:oneCellAnchor>
  <xdr:oneCellAnchor>
    <xdr:from>
      <xdr:col>5</xdr:col>
      <xdr:colOff>800100</xdr:colOff>
      <xdr:row>20</xdr:row>
      <xdr:rowOff>114300</xdr:rowOff>
    </xdr:from>
    <xdr:ext cx="514350" cy="333375"/>
    <xdr:sp>
      <xdr:nvSpPr>
        <xdr:cNvPr id="15" name="TextBox 22"/>
        <xdr:cNvSpPr txBox="1">
          <a:spLocks noChangeArrowheads="1"/>
        </xdr:cNvSpPr>
      </xdr:nvSpPr>
      <xdr:spPr>
        <a:xfrm>
          <a:off x="4610100" y="3171825"/>
          <a:ext cx="5143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traqui-
basalto</a:t>
          </a:r>
        </a:p>
      </xdr:txBody>
    </xdr:sp>
    <xdr:clientData/>
  </xdr:oneCellAnchor>
  <xdr:oneCellAnchor>
    <xdr:from>
      <xdr:col>6</xdr:col>
      <xdr:colOff>428625</xdr:colOff>
      <xdr:row>18</xdr:row>
      <xdr:rowOff>114300</xdr:rowOff>
    </xdr:from>
    <xdr:ext cx="590550" cy="476250"/>
    <xdr:sp>
      <xdr:nvSpPr>
        <xdr:cNvPr id="16" name="TextBox 23"/>
        <xdr:cNvSpPr txBox="1">
          <a:spLocks noChangeArrowheads="1"/>
        </xdr:cNvSpPr>
      </xdr:nvSpPr>
      <xdr:spPr>
        <a:xfrm>
          <a:off x="5076825" y="2867025"/>
          <a:ext cx="590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traqui-
andesita
basáltica</a:t>
          </a:r>
        </a:p>
      </xdr:txBody>
    </xdr:sp>
    <xdr:clientData/>
  </xdr:oneCellAnchor>
  <xdr:oneCellAnchor>
    <xdr:from>
      <xdr:col>6</xdr:col>
      <xdr:colOff>666750</xdr:colOff>
      <xdr:row>17</xdr:row>
      <xdr:rowOff>0</xdr:rowOff>
    </xdr:from>
    <xdr:ext cx="923925" cy="190500"/>
    <xdr:sp>
      <xdr:nvSpPr>
        <xdr:cNvPr id="17" name="TextBox 24"/>
        <xdr:cNvSpPr txBox="1">
          <a:spLocks noChangeArrowheads="1"/>
        </xdr:cNvSpPr>
      </xdr:nvSpPr>
      <xdr:spPr>
        <a:xfrm>
          <a:off x="5314950" y="2600325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traquiandesita</a:t>
          </a:r>
        </a:p>
      </xdr:txBody>
    </xdr:sp>
    <xdr:clientData/>
  </xdr:oneCellAnchor>
  <xdr:oneCellAnchor>
    <xdr:from>
      <xdr:col>7</xdr:col>
      <xdr:colOff>704850</xdr:colOff>
      <xdr:row>12</xdr:row>
      <xdr:rowOff>114300</xdr:rowOff>
    </xdr:from>
    <xdr:ext cx="762000" cy="609600"/>
    <xdr:sp>
      <xdr:nvSpPr>
        <xdr:cNvPr id="18" name="TextBox 25"/>
        <xdr:cNvSpPr txBox="1">
          <a:spLocks noChangeArrowheads="1"/>
        </xdr:cNvSpPr>
      </xdr:nvSpPr>
      <xdr:spPr>
        <a:xfrm>
          <a:off x="6191250" y="1952625"/>
          <a:ext cx="7620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traquita
(Q&lt;20%)
traquidacita
(Q&gt;20%)</a:t>
          </a:r>
        </a:p>
      </xdr:txBody>
    </xdr:sp>
    <xdr:clientData/>
  </xdr:oneCellAnchor>
  <xdr:oneCellAnchor>
    <xdr:from>
      <xdr:col>6</xdr:col>
      <xdr:colOff>0</xdr:colOff>
      <xdr:row>2</xdr:row>
      <xdr:rowOff>114300</xdr:rowOff>
    </xdr:from>
    <xdr:ext cx="2181225" cy="361950"/>
    <xdr:sp>
      <xdr:nvSpPr>
        <xdr:cNvPr id="19" name="TextBox 26"/>
        <xdr:cNvSpPr txBox="1">
          <a:spLocks noChangeArrowheads="1"/>
        </xdr:cNvSpPr>
      </xdr:nvSpPr>
      <xdr:spPr>
        <a:xfrm>
          <a:off x="4648200" y="428625"/>
          <a:ext cx="21812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1" i="1" u="none" baseline="0"/>
            <a:t>Diagrama TAS</a:t>
          </a:r>
        </a:p>
      </xdr:txBody>
    </xdr:sp>
    <xdr:clientData/>
  </xdr:oneCellAnchor>
  <xdr:twoCellAnchor editAs="oneCell">
    <xdr:from>
      <xdr:col>4</xdr:col>
      <xdr:colOff>304800</xdr:colOff>
      <xdr:row>31</xdr:row>
      <xdr:rowOff>142875</xdr:rowOff>
    </xdr:from>
    <xdr:to>
      <xdr:col>9</xdr:col>
      <xdr:colOff>152400</xdr:colOff>
      <xdr:row>33</xdr:row>
      <xdr:rowOff>9525</xdr:rowOff>
    </xdr:to>
    <xdr:pic>
      <xdr:nvPicPr>
        <xdr:cNvPr id="20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76600" y="4876800"/>
          <a:ext cx="403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704850</xdr:colOff>
      <xdr:row>12</xdr:row>
      <xdr:rowOff>95250</xdr:rowOff>
    </xdr:from>
    <xdr:to>
      <xdr:col>16</xdr:col>
      <xdr:colOff>228600</xdr:colOff>
      <xdr:row>32</xdr:row>
      <xdr:rowOff>114300</xdr:rowOff>
    </xdr:to>
    <xdr:graphicFrame>
      <xdr:nvGraphicFramePr>
        <xdr:cNvPr id="21" name="Chart 31"/>
        <xdr:cNvGraphicFramePr/>
      </xdr:nvGraphicFramePr>
      <xdr:xfrm>
        <a:off x="8705850" y="1933575"/>
        <a:ext cx="462915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15</xdr:col>
      <xdr:colOff>0</xdr:colOff>
      <xdr:row>29</xdr:row>
      <xdr:rowOff>114300</xdr:rowOff>
    </xdr:from>
    <xdr:ext cx="447675" cy="190500"/>
    <xdr:sp>
      <xdr:nvSpPr>
        <xdr:cNvPr id="22" name="TextBox 32"/>
        <xdr:cNvSpPr txBox="1">
          <a:spLocks noChangeArrowheads="1"/>
        </xdr:cNvSpPr>
      </xdr:nvSpPr>
      <xdr:spPr>
        <a:xfrm>
          <a:off x="12268200" y="4543425"/>
          <a:ext cx="447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SiO2</a:t>
          </a:r>
        </a:p>
      </xdr:txBody>
    </xdr:sp>
    <xdr:clientData/>
  </xdr:oneCellAnchor>
  <xdr:oneCellAnchor>
    <xdr:from>
      <xdr:col>11</xdr:col>
      <xdr:colOff>219075</xdr:colOff>
      <xdr:row>17</xdr:row>
      <xdr:rowOff>38100</xdr:rowOff>
    </xdr:from>
    <xdr:ext cx="952500" cy="180975"/>
    <xdr:sp>
      <xdr:nvSpPr>
        <xdr:cNvPr id="23" name="TextBox 33"/>
        <xdr:cNvSpPr txBox="1">
          <a:spLocks noChangeArrowheads="1"/>
        </xdr:cNvSpPr>
      </xdr:nvSpPr>
      <xdr:spPr>
        <a:xfrm>
          <a:off x="9058275" y="2638425"/>
          <a:ext cx="952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Na2O + K2O</a:t>
          </a:r>
        </a:p>
      </xdr:txBody>
    </xdr:sp>
    <xdr:clientData/>
  </xdr:oneCellAnchor>
  <xdr:twoCellAnchor>
    <xdr:from>
      <xdr:col>13</xdr:col>
      <xdr:colOff>542925</xdr:colOff>
      <xdr:row>19</xdr:row>
      <xdr:rowOff>95250</xdr:rowOff>
    </xdr:from>
    <xdr:to>
      <xdr:col>13</xdr:col>
      <xdr:colOff>542925</xdr:colOff>
      <xdr:row>30</xdr:row>
      <xdr:rowOff>133350</xdr:rowOff>
    </xdr:to>
    <xdr:sp>
      <xdr:nvSpPr>
        <xdr:cNvPr id="24" name="Line 34"/>
        <xdr:cNvSpPr>
          <a:spLocks/>
        </xdr:cNvSpPr>
      </xdr:nvSpPr>
      <xdr:spPr>
        <a:xfrm flipV="1">
          <a:off x="11134725" y="3000375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428625</xdr:colOff>
      <xdr:row>23</xdr:row>
      <xdr:rowOff>38100</xdr:rowOff>
    </xdr:from>
    <xdr:to>
      <xdr:col>13</xdr:col>
      <xdr:colOff>542925</xdr:colOff>
      <xdr:row>23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9267825" y="35528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428625</xdr:colOff>
      <xdr:row>27</xdr:row>
      <xdr:rowOff>0</xdr:rowOff>
    </xdr:from>
    <xdr:to>
      <xdr:col>13</xdr:col>
      <xdr:colOff>542925</xdr:colOff>
      <xdr:row>27</xdr:row>
      <xdr:rowOff>0</xdr:rowOff>
    </xdr:to>
    <xdr:sp>
      <xdr:nvSpPr>
        <xdr:cNvPr id="26" name="Line 37"/>
        <xdr:cNvSpPr>
          <a:spLocks/>
        </xdr:cNvSpPr>
      </xdr:nvSpPr>
      <xdr:spPr>
        <a:xfrm>
          <a:off x="9267825" y="41243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28575</xdr:colOff>
      <xdr:row>1</xdr:row>
      <xdr:rowOff>85725</xdr:rowOff>
    </xdr:from>
    <xdr:to>
      <xdr:col>14</xdr:col>
      <xdr:colOff>466725</xdr:colOff>
      <xdr:row>10</xdr:row>
      <xdr:rowOff>133350</xdr:rowOff>
    </xdr:to>
    <xdr:sp>
      <xdr:nvSpPr>
        <xdr:cNvPr id="27" name="AutoShape 119"/>
        <xdr:cNvSpPr>
          <a:spLocks/>
        </xdr:cNvSpPr>
      </xdr:nvSpPr>
      <xdr:spPr>
        <a:xfrm>
          <a:off x="8867775" y="247650"/>
          <a:ext cx="30289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255</xdr:col>
      <xdr:colOff>838200</xdr:colOff>
      <xdr:row>2310</xdr:row>
      <xdr:rowOff>38100</xdr:rowOff>
    </xdr:from>
    <xdr:ext cx="0" cy="19050"/>
    <xdr:sp>
      <xdr:nvSpPr>
        <xdr:cNvPr id="28" name="AutoShape 85"/>
        <xdr:cNvSpPr>
          <a:spLocks/>
        </xdr:cNvSpPr>
      </xdr:nvSpPr>
      <xdr:spPr>
        <a:xfrm>
          <a:off x="214274400" y="3528155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1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29" name="AutoShape 86"/>
        <xdr:cNvSpPr>
          <a:spLocks/>
        </xdr:cNvSpPr>
      </xdr:nvSpPr>
      <xdr:spPr>
        <a:xfrm>
          <a:off x="0" y="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255</xdr:col>
      <xdr:colOff>838200</xdr:colOff>
      <xdr:row>2310</xdr:row>
      <xdr:rowOff>38100</xdr:rowOff>
    </xdr:from>
    <xdr:ext cx="0" cy="19050"/>
    <xdr:sp>
      <xdr:nvSpPr>
        <xdr:cNvPr id="30" name="AutoShape 87"/>
        <xdr:cNvSpPr>
          <a:spLocks/>
        </xdr:cNvSpPr>
      </xdr:nvSpPr>
      <xdr:spPr>
        <a:xfrm>
          <a:off x="214274400" y="3528155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1" name="AutoShape 88"/>
        <xdr:cNvSpPr>
          <a:spLocks/>
        </xdr:cNvSpPr>
      </xdr:nvSpPr>
      <xdr:spPr>
        <a:xfrm>
          <a:off x="0" y="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255</xdr:col>
      <xdr:colOff>838200</xdr:colOff>
      <xdr:row>2310</xdr:row>
      <xdr:rowOff>38100</xdr:rowOff>
    </xdr:from>
    <xdr:ext cx="0" cy="19050"/>
    <xdr:sp>
      <xdr:nvSpPr>
        <xdr:cNvPr id="32" name="AutoShape 89"/>
        <xdr:cNvSpPr>
          <a:spLocks/>
        </xdr:cNvSpPr>
      </xdr:nvSpPr>
      <xdr:spPr>
        <a:xfrm>
          <a:off x="214274400" y="352815525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sp>
      <xdr:nvSpPr>
        <xdr:cNvPr id="33" name="AutoShape 90"/>
        <xdr:cNvSpPr>
          <a:spLocks/>
        </xdr:cNvSpPr>
      </xdr:nvSpPr>
      <xdr:spPr>
        <a:xfrm>
          <a:off x="0" y="0"/>
          <a:ext cx="95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11</xdr:col>
      <xdr:colOff>180975</xdr:colOff>
      <xdr:row>5</xdr:row>
      <xdr:rowOff>0</xdr:rowOff>
    </xdr:from>
    <xdr:ext cx="742950" cy="114300"/>
    <xdr:sp>
      <xdr:nvSpPr>
        <xdr:cNvPr id="34" name="AutoShape 91"/>
        <xdr:cNvSpPr>
          <a:spLocks/>
        </xdr:cNvSpPr>
      </xdr:nvSpPr>
      <xdr:spPr>
        <a:xfrm>
          <a:off x="9020175" y="771525"/>
          <a:ext cx="7429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traquibasalto</a:t>
          </a:r>
        </a:p>
      </xdr:txBody>
    </xdr:sp>
    <xdr:clientData/>
  </xdr:oneCellAnchor>
  <xdr:oneCellAnchor>
    <xdr:from>
      <xdr:col>11</xdr:col>
      <xdr:colOff>180975</xdr:colOff>
      <xdr:row>7</xdr:row>
      <xdr:rowOff>38100</xdr:rowOff>
    </xdr:from>
    <xdr:ext cx="800100" cy="114300"/>
    <xdr:sp>
      <xdr:nvSpPr>
        <xdr:cNvPr id="35" name="AutoShape 92"/>
        <xdr:cNvSpPr>
          <a:spLocks/>
        </xdr:cNvSpPr>
      </xdr:nvSpPr>
      <xdr:spPr>
        <a:xfrm>
          <a:off x="9020175" y="1114425"/>
          <a:ext cx="800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traquiandesita</a:t>
          </a:r>
        </a:p>
      </xdr:txBody>
    </xdr:sp>
    <xdr:clientData/>
  </xdr:oneCellAnchor>
  <xdr:oneCellAnchor>
    <xdr:from>
      <xdr:col>11</xdr:col>
      <xdr:colOff>180975</xdr:colOff>
      <xdr:row>8</xdr:row>
      <xdr:rowOff>0</xdr:rowOff>
    </xdr:from>
    <xdr:ext cx="523875" cy="114300"/>
    <xdr:sp>
      <xdr:nvSpPr>
        <xdr:cNvPr id="36" name="AutoShape 93"/>
        <xdr:cNvSpPr>
          <a:spLocks/>
        </xdr:cNvSpPr>
      </xdr:nvSpPr>
      <xdr:spPr>
        <a:xfrm>
          <a:off x="9020175" y="1228725"/>
          <a:ext cx="5238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basáltica</a:t>
          </a:r>
        </a:p>
      </xdr:txBody>
    </xdr:sp>
    <xdr:clientData/>
  </xdr:oneCellAnchor>
  <xdr:oneCellAnchor>
    <xdr:from>
      <xdr:col>11</xdr:col>
      <xdr:colOff>180975</xdr:colOff>
      <xdr:row>9</xdr:row>
      <xdr:rowOff>85725</xdr:rowOff>
    </xdr:from>
    <xdr:ext cx="800100" cy="114300"/>
    <xdr:sp>
      <xdr:nvSpPr>
        <xdr:cNvPr id="37" name="AutoShape 94"/>
        <xdr:cNvSpPr>
          <a:spLocks/>
        </xdr:cNvSpPr>
      </xdr:nvSpPr>
      <xdr:spPr>
        <a:xfrm>
          <a:off x="9020175" y="1466850"/>
          <a:ext cx="800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traquiandesita</a:t>
          </a:r>
        </a:p>
      </xdr:txBody>
    </xdr:sp>
    <xdr:clientData/>
  </xdr:oneCellAnchor>
  <xdr:oneCellAnchor>
    <xdr:from>
      <xdr:col>12</xdr:col>
      <xdr:colOff>333375</xdr:colOff>
      <xdr:row>5</xdr:row>
      <xdr:rowOff>0</xdr:rowOff>
    </xdr:from>
    <xdr:ext cx="428625" cy="133350"/>
    <xdr:sp>
      <xdr:nvSpPr>
        <xdr:cNvPr id="38" name="AutoShape 95"/>
        <xdr:cNvSpPr>
          <a:spLocks/>
        </xdr:cNvSpPr>
      </xdr:nvSpPr>
      <xdr:spPr>
        <a:xfrm>
          <a:off x="10086975" y="771525"/>
          <a:ext cx="4286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hawaiita</a:t>
          </a:r>
        </a:p>
      </xdr:txBody>
    </xdr:sp>
    <xdr:clientData/>
  </xdr:oneCellAnchor>
  <xdr:oneCellAnchor>
    <xdr:from>
      <xdr:col>12</xdr:col>
      <xdr:colOff>333375</xdr:colOff>
      <xdr:row>7</xdr:row>
      <xdr:rowOff>38100</xdr:rowOff>
    </xdr:from>
    <xdr:ext cx="514350" cy="123825"/>
    <xdr:sp>
      <xdr:nvSpPr>
        <xdr:cNvPr id="39" name="AutoShape 96"/>
        <xdr:cNvSpPr>
          <a:spLocks/>
        </xdr:cNvSpPr>
      </xdr:nvSpPr>
      <xdr:spPr>
        <a:xfrm>
          <a:off x="10086975" y="1114425"/>
          <a:ext cx="514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mugearita</a:t>
          </a:r>
        </a:p>
      </xdr:txBody>
    </xdr:sp>
    <xdr:clientData/>
  </xdr:oneCellAnchor>
  <xdr:oneCellAnchor>
    <xdr:from>
      <xdr:col>12</xdr:col>
      <xdr:colOff>333375</xdr:colOff>
      <xdr:row>9</xdr:row>
      <xdr:rowOff>85725</xdr:rowOff>
    </xdr:from>
    <xdr:ext cx="581025" cy="123825"/>
    <xdr:sp>
      <xdr:nvSpPr>
        <xdr:cNvPr id="40" name="AutoShape 97"/>
        <xdr:cNvSpPr>
          <a:spLocks/>
        </xdr:cNvSpPr>
      </xdr:nvSpPr>
      <xdr:spPr>
        <a:xfrm>
          <a:off x="10086975" y="1466850"/>
          <a:ext cx="581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benmoreita</a:t>
          </a:r>
        </a:p>
      </xdr:txBody>
    </xdr:sp>
    <xdr:clientData/>
  </xdr:oneCellAnchor>
  <xdr:oneCellAnchor>
    <xdr:from>
      <xdr:col>13</xdr:col>
      <xdr:colOff>428625</xdr:colOff>
      <xdr:row>5</xdr:row>
      <xdr:rowOff>0</xdr:rowOff>
    </xdr:from>
    <xdr:ext cx="676275" cy="133350"/>
    <xdr:sp>
      <xdr:nvSpPr>
        <xdr:cNvPr id="41" name="AutoShape 98"/>
        <xdr:cNvSpPr>
          <a:spLocks/>
        </xdr:cNvSpPr>
      </xdr:nvSpPr>
      <xdr:spPr>
        <a:xfrm>
          <a:off x="11020425" y="771525"/>
          <a:ext cx="6762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traquibasalto</a:t>
          </a:r>
        </a:p>
      </xdr:txBody>
    </xdr:sp>
    <xdr:clientData/>
  </xdr:oneCellAnchor>
  <xdr:oneCellAnchor>
    <xdr:from>
      <xdr:col>13</xdr:col>
      <xdr:colOff>428625</xdr:colOff>
      <xdr:row>5</xdr:row>
      <xdr:rowOff>114300</xdr:rowOff>
    </xdr:from>
    <xdr:ext cx="447675" cy="133350"/>
    <xdr:sp>
      <xdr:nvSpPr>
        <xdr:cNvPr id="42" name="AutoShape 99"/>
        <xdr:cNvSpPr>
          <a:spLocks/>
        </xdr:cNvSpPr>
      </xdr:nvSpPr>
      <xdr:spPr>
        <a:xfrm>
          <a:off x="11020425" y="885825"/>
          <a:ext cx="447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potásico</a:t>
          </a:r>
        </a:p>
      </xdr:txBody>
    </xdr:sp>
    <xdr:clientData/>
  </xdr:oneCellAnchor>
  <xdr:oneCellAnchor>
    <xdr:from>
      <xdr:col>13</xdr:col>
      <xdr:colOff>428625</xdr:colOff>
      <xdr:row>7</xdr:row>
      <xdr:rowOff>38100</xdr:rowOff>
    </xdr:from>
    <xdr:ext cx="581025" cy="123825"/>
    <xdr:sp>
      <xdr:nvSpPr>
        <xdr:cNvPr id="43" name="AutoShape 100"/>
        <xdr:cNvSpPr>
          <a:spLocks/>
        </xdr:cNvSpPr>
      </xdr:nvSpPr>
      <xdr:spPr>
        <a:xfrm>
          <a:off x="11020425" y="1114425"/>
          <a:ext cx="5810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shoshonita</a:t>
          </a:r>
        </a:p>
      </xdr:txBody>
    </xdr:sp>
    <xdr:clientData/>
  </xdr:oneCellAnchor>
  <xdr:oneCellAnchor>
    <xdr:from>
      <xdr:col>13</xdr:col>
      <xdr:colOff>428625</xdr:colOff>
      <xdr:row>9</xdr:row>
      <xdr:rowOff>85725</xdr:rowOff>
    </xdr:from>
    <xdr:ext cx="257175" cy="123825"/>
    <xdr:sp>
      <xdr:nvSpPr>
        <xdr:cNvPr id="44" name="AutoShape 101"/>
        <xdr:cNvSpPr>
          <a:spLocks/>
        </xdr:cNvSpPr>
      </xdr:nvSpPr>
      <xdr:spPr>
        <a:xfrm>
          <a:off x="11020425" y="1466850"/>
          <a:ext cx="257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latita</a:t>
          </a:r>
        </a:p>
      </xdr:txBody>
    </xdr:sp>
    <xdr:clientData/>
  </xdr:oneCellAnchor>
  <xdr:oneCellAnchor>
    <xdr:from>
      <xdr:col>12</xdr:col>
      <xdr:colOff>247650</xdr:colOff>
      <xdr:row>3</xdr:row>
      <xdr:rowOff>66675</xdr:rowOff>
    </xdr:from>
    <xdr:ext cx="133350" cy="123825"/>
    <xdr:sp>
      <xdr:nvSpPr>
        <xdr:cNvPr id="45" name="AutoShape 102"/>
        <xdr:cNvSpPr>
          <a:spLocks/>
        </xdr:cNvSpPr>
      </xdr:nvSpPr>
      <xdr:spPr>
        <a:xfrm>
          <a:off x="10001250" y="533400"/>
          <a:ext cx="1333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Na</a:t>
          </a:r>
        </a:p>
      </xdr:txBody>
    </xdr:sp>
    <xdr:clientData/>
  </xdr:oneCellAnchor>
  <xdr:oneCellAnchor>
    <xdr:from>
      <xdr:col>12</xdr:col>
      <xdr:colOff>428625</xdr:colOff>
      <xdr:row>3</xdr:row>
      <xdr:rowOff>85725</xdr:rowOff>
    </xdr:from>
    <xdr:ext cx="47625" cy="104775"/>
    <xdr:sp>
      <xdr:nvSpPr>
        <xdr:cNvPr id="46" name="AutoShape 103"/>
        <xdr:cNvSpPr>
          <a:spLocks/>
        </xdr:cNvSpPr>
      </xdr:nvSpPr>
      <xdr:spPr>
        <a:xfrm>
          <a:off x="10182225" y="5524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12</xdr:col>
      <xdr:colOff>504825</xdr:colOff>
      <xdr:row>3</xdr:row>
      <xdr:rowOff>85725</xdr:rowOff>
    </xdr:from>
    <xdr:ext cx="419100" cy="114300"/>
    <xdr:sp>
      <xdr:nvSpPr>
        <xdr:cNvPr id="47" name="AutoShape 104"/>
        <xdr:cNvSpPr>
          <a:spLocks/>
        </xdr:cNvSpPr>
      </xdr:nvSpPr>
      <xdr:spPr>
        <a:xfrm>
          <a:off x="10258425" y="552450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 - 2 </a:t>
          </a:r>
          <a:r>
            <a:rPr lang="en-US" cap="none" sz="900" b="0" i="0" u="sng" baseline="0">
              <a:solidFill>
                <a:srgbClr val="000000"/>
              </a:solidFill>
            </a:rPr>
            <a:t>&gt;</a:t>
          </a:r>
          <a:r>
            <a:rPr lang="en-US" cap="none" sz="900" b="0" i="0" u="none" baseline="0">
              <a:solidFill>
                <a:srgbClr val="000000"/>
              </a:solidFill>
            </a:rPr>
            <a:t> K</a:t>
          </a:r>
        </a:p>
      </xdr:txBody>
    </xdr:sp>
    <xdr:clientData/>
  </xdr:oneCellAnchor>
  <xdr:oneCellAnchor>
    <xdr:from>
      <xdr:col>13</xdr:col>
      <xdr:colOff>133350</xdr:colOff>
      <xdr:row>3</xdr:row>
      <xdr:rowOff>114300</xdr:rowOff>
    </xdr:from>
    <xdr:ext cx="47625" cy="104775"/>
    <xdr:sp>
      <xdr:nvSpPr>
        <xdr:cNvPr id="48" name="AutoShape 105"/>
        <xdr:cNvSpPr>
          <a:spLocks/>
        </xdr:cNvSpPr>
      </xdr:nvSpPr>
      <xdr:spPr>
        <a:xfrm>
          <a:off x="10725150" y="58102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13</xdr:col>
      <xdr:colOff>171450</xdr:colOff>
      <xdr:row>3</xdr:row>
      <xdr:rowOff>66675</xdr:rowOff>
    </xdr:from>
    <xdr:ext cx="76200" cy="123825"/>
    <xdr:sp>
      <xdr:nvSpPr>
        <xdr:cNvPr id="49" name="AutoShape 106"/>
        <xdr:cNvSpPr>
          <a:spLocks/>
        </xdr:cNvSpPr>
      </xdr:nvSpPr>
      <xdr:spPr>
        <a:xfrm>
          <a:off x="10763250" y="533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oneCellAnchor>
  <xdr:oneCellAnchor>
    <xdr:from>
      <xdr:col>13</xdr:col>
      <xdr:colOff>371475</xdr:colOff>
      <xdr:row>3</xdr:row>
      <xdr:rowOff>66675</xdr:rowOff>
    </xdr:from>
    <xdr:ext cx="123825" cy="123825"/>
    <xdr:sp>
      <xdr:nvSpPr>
        <xdr:cNvPr id="50" name="AutoShape 107"/>
        <xdr:cNvSpPr>
          <a:spLocks/>
        </xdr:cNvSpPr>
      </xdr:nvSpPr>
      <xdr:spPr>
        <a:xfrm>
          <a:off x="10963275" y="5334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Na</a:t>
          </a:r>
        </a:p>
      </xdr:txBody>
    </xdr:sp>
    <xdr:clientData/>
  </xdr:oneCellAnchor>
  <xdr:oneCellAnchor>
    <xdr:from>
      <xdr:col>13</xdr:col>
      <xdr:colOff>514350</xdr:colOff>
      <xdr:row>3</xdr:row>
      <xdr:rowOff>85725</xdr:rowOff>
    </xdr:from>
    <xdr:ext cx="47625" cy="104775"/>
    <xdr:sp>
      <xdr:nvSpPr>
        <xdr:cNvPr id="51" name="AutoShape 108"/>
        <xdr:cNvSpPr>
          <a:spLocks/>
        </xdr:cNvSpPr>
      </xdr:nvSpPr>
      <xdr:spPr>
        <a:xfrm>
          <a:off x="11106150" y="5524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13</xdr:col>
      <xdr:colOff>590550</xdr:colOff>
      <xdr:row>3</xdr:row>
      <xdr:rowOff>85725</xdr:rowOff>
    </xdr:from>
    <xdr:ext cx="428625" cy="114300"/>
    <xdr:sp>
      <xdr:nvSpPr>
        <xdr:cNvPr id="52" name="AutoShape 109"/>
        <xdr:cNvSpPr>
          <a:spLocks/>
        </xdr:cNvSpPr>
      </xdr:nvSpPr>
      <xdr:spPr>
        <a:xfrm>
          <a:off x="11182350" y="552450"/>
          <a:ext cx="4286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 - 2 </a:t>
          </a:r>
          <a:r>
            <a:rPr lang="en-US" cap="none" sz="900" b="0" i="0" u="sng" baseline="0">
              <a:solidFill>
                <a:srgbClr val="000000"/>
              </a:solidFill>
            </a:rPr>
            <a:t>&lt;</a:t>
          </a:r>
          <a:r>
            <a:rPr lang="en-US" cap="none" sz="900" b="0" i="0" u="none" baseline="0">
              <a:solidFill>
                <a:srgbClr val="000000"/>
              </a:solidFill>
            </a:rPr>
            <a:t> K</a:t>
          </a:r>
        </a:p>
      </xdr:txBody>
    </xdr:sp>
    <xdr:clientData/>
  </xdr:oneCellAnchor>
  <xdr:oneCellAnchor>
    <xdr:from>
      <xdr:col>14</xdr:col>
      <xdr:colOff>247650</xdr:colOff>
      <xdr:row>3</xdr:row>
      <xdr:rowOff>85725</xdr:rowOff>
    </xdr:from>
    <xdr:ext cx="47625" cy="104775"/>
    <xdr:sp>
      <xdr:nvSpPr>
        <xdr:cNvPr id="53" name="AutoShape 110"/>
        <xdr:cNvSpPr>
          <a:spLocks/>
        </xdr:cNvSpPr>
      </xdr:nvSpPr>
      <xdr:spPr>
        <a:xfrm>
          <a:off x="11677650" y="552450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14</xdr:col>
      <xdr:colOff>285750</xdr:colOff>
      <xdr:row>3</xdr:row>
      <xdr:rowOff>38100</xdr:rowOff>
    </xdr:from>
    <xdr:ext cx="76200" cy="114300"/>
    <xdr:sp>
      <xdr:nvSpPr>
        <xdr:cNvPr id="54" name="AutoShape 111"/>
        <xdr:cNvSpPr>
          <a:spLocks/>
        </xdr:cNvSpPr>
      </xdr:nvSpPr>
      <xdr:spPr>
        <a:xfrm>
          <a:off x="11715750" y="5048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</a:t>
          </a:r>
        </a:p>
      </xdr:txBody>
    </xdr:sp>
    <xdr:clientData/>
  </xdr:oneCellAnchor>
  <xdr:twoCellAnchor>
    <xdr:from>
      <xdr:col>11</xdr:col>
      <xdr:colOff>38100</xdr:colOff>
      <xdr:row>3</xdr:row>
      <xdr:rowOff>0</xdr:rowOff>
    </xdr:from>
    <xdr:to>
      <xdr:col>14</xdr:col>
      <xdr:colOff>438150</xdr:colOff>
      <xdr:row>10</xdr:row>
      <xdr:rowOff>114300</xdr:rowOff>
    </xdr:to>
    <xdr:sp>
      <xdr:nvSpPr>
        <xdr:cNvPr id="55" name="AutoShape 112"/>
        <xdr:cNvSpPr>
          <a:spLocks/>
        </xdr:cNvSpPr>
      </xdr:nvSpPr>
      <xdr:spPr>
        <a:xfrm>
          <a:off x="8877300" y="466725"/>
          <a:ext cx="2990850" cy="1181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85725</xdr:rowOff>
    </xdr:from>
    <xdr:to>
      <xdr:col>14</xdr:col>
      <xdr:colOff>428625</xdr:colOff>
      <xdr:row>6</xdr:row>
      <xdr:rowOff>85725</xdr:rowOff>
    </xdr:to>
    <xdr:sp>
      <xdr:nvSpPr>
        <xdr:cNvPr id="56" name="AutoShape 113"/>
        <xdr:cNvSpPr>
          <a:spLocks/>
        </xdr:cNvSpPr>
      </xdr:nvSpPr>
      <xdr:spPr>
        <a:xfrm>
          <a:off x="8877300" y="1009650"/>
          <a:ext cx="298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38100</xdr:colOff>
      <xdr:row>8</xdr:row>
      <xdr:rowOff>142875</xdr:rowOff>
    </xdr:from>
    <xdr:to>
      <xdr:col>14</xdr:col>
      <xdr:colOff>428625</xdr:colOff>
      <xdr:row>9</xdr:row>
      <xdr:rowOff>0</xdr:rowOff>
    </xdr:to>
    <xdr:sp>
      <xdr:nvSpPr>
        <xdr:cNvPr id="57" name="AutoShape 114"/>
        <xdr:cNvSpPr>
          <a:spLocks/>
        </xdr:cNvSpPr>
      </xdr:nvSpPr>
      <xdr:spPr>
        <a:xfrm>
          <a:off x="8877300" y="1371600"/>
          <a:ext cx="2981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12</xdr:col>
      <xdr:colOff>190500</xdr:colOff>
      <xdr:row>3</xdr:row>
      <xdr:rowOff>19050</xdr:rowOff>
    </xdr:from>
    <xdr:to>
      <xdr:col>12</xdr:col>
      <xdr:colOff>209550</xdr:colOff>
      <xdr:row>10</xdr:row>
      <xdr:rowOff>114300</xdr:rowOff>
    </xdr:to>
    <xdr:sp>
      <xdr:nvSpPr>
        <xdr:cNvPr id="58" name="AutoShape 115"/>
        <xdr:cNvSpPr>
          <a:spLocks/>
        </xdr:cNvSpPr>
      </xdr:nvSpPr>
      <xdr:spPr>
        <a:xfrm>
          <a:off x="9944100" y="485775"/>
          <a:ext cx="95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11</xdr:col>
      <xdr:colOff>38100</xdr:colOff>
      <xdr:row>4</xdr:row>
      <xdr:rowOff>85725</xdr:rowOff>
    </xdr:from>
    <xdr:to>
      <xdr:col>14</xdr:col>
      <xdr:colOff>428625</xdr:colOff>
      <xdr:row>4</xdr:row>
      <xdr:rowOff>95250</xdr:rowOff>
    </xdr:to>
    <xdr:sp>
      <xdr:nvSpPr>
        <xdr:cNvPr id="59" name="AutoShape 116"/>
        <xdr:cNvSpPr>
          <a:spLocks/>
        </xdr:cNvSpPr>
      </xdr:nvSpPr>
      <xdr:spPr>
        <a:xfrm>
          <a:off x="8877300" y="704850"/>
          <a:ext cx="2981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285750</xdr:colOff>
      <xdr:row>3</xdr:row>
      <xdr:rowOff>19050</xdr:rowOff>
    </xdr:from>
    <xdr:to>
      <xdr:col>13</xdr:col>
      <xdr:colOff>295275</xdr:colOff>
      <xdr:row>10</xdr:row>
      <xdr:rowOff>114300</xdr:rowOff>
    </xdr:to>
    <xdr:sp>
      <xdr:nvSpPr>
        <xdr:cNvPr id="60" name="AutoShape 117"/>
        <xdr:cNvSpPr>
          <a:spLocks/>
        </xdr:cNvSpPr>
      </xdr:nvSpPr>
      <xdr:spPr>
        <a:xfrm>
          <a:off x="10877550" y="485775"/>
          <a:ext cx="9525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11</xdr:col>
      <xdr:colOff>85725</xdr:colOff>
      <xdr:row>1</xdr:row>
      <xdr:rowOff>85725</xdr:rowOff>
    </xdr:from>
    <xdr:ext cx="2371725" cy="123825"/>
    <xdr:sp>
      <xdr:nvSpPr>
        <xdr:cNvPr id="61" name="AutoShape 118"/>
        <xdr:cNvSpPr>
          <a:spLocks/>
        </xdr:cNvSpPr>
      </xdr:nvSpPr>
      <xdr:spPr>
        <a:xfrm>
          <a:off x="8924925" y="247650"/>
          <a:ext cx="23717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Subdivisión de traquibasaltos-traquiandesitas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" name="AutoShape 7"/>
        <cdr:cNvSpPr>
          <a:spLocks/>
        </cdr:cNvSpPr>
      </cdr:nvSpPr>
      <cdr:spPr>
        <a:xfrm>
          <a:off x="7372350" y="60293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75" b="0" i="0" u="none" baseline="0">
              <a:latin typeface="Geneva"/>
              <a:ea typeface="Geneva"/>
              <a:cs typeface="Geneva"/>
            </a:rPr>
            <a:t>a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AutoShape 8"/>
        <cdr:cNvSpPr>
          <a:spLocks/>
        </cdr:cNvSpPr>
      </cdr:nvSpPr>
      <cdr:spPr>
        <a:xfrm>
          <a:off x="7372350" y="6029325"/>
          <a:ext cx="0" cy="0"/>
        </a:xfrm>
        <a:prstGeom prst="line">
          <a:avLst/>
        </a:prstGeom>
        <a:solidFill>
          <a:srgbClr val="FFFFFF"/>
        </a:solidFill>
        <a:ln w="12701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AutoShape 9"/>
        <cdr:cNvSpPr>
          <a:spLocks/>
        </cdr:cNvSpPr>
      </cdr:nvSpPr>
      <cdr:spPr>
        <a:xfrm>
          <a:off x="7372350" y="6029325"/>
          <a:ext cx="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</a:rPr>
            <a:t>a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AutoShape 10"/>
        <cdr:cNvSpPr>
          <a:spLocks/>
        </cdr:cNvSpPr>
      </cdr:nvSpPr>
      <cdr:spPr>
        <a:xfrm>
          <a:off x="7372350" y="6029325"/>
          <a:ext cx="0" cy="0"/>
        </a:xfrm>
        <a:prstGeom prst="line">
          <a:avLst/>
        </a:prstGeom>
        <a:solidFill>
          <a:srgbClr val="FFFFFF"/>
        </a:solidFill>
        <a:ln w="12701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0.20075</cdr:y>
    </cdr:from>
    <cdr:to>
      <cdr:x>0.79225</cdr:x>
      <cdr:y>0.77625</cdr:y>
    </cdr:to>
    <cdr:sp>
      <cdr:nvSpPr>
        <cdr:cNvPr id="5" name="AutoShape 11"/>
        <cdr:cNvSpPr>
          <a:spLocks/>
        </cdr:cNvSpPr>
      </cdr:nvSpPr>
      <cdr:spPr>
        <a:xfrm>
          <a:off x="1485900" y="1209675"/>
          <a:ext cx="4343400" cy="3467100"/>
        </a:xfrm>
        <a:custGeom>
          <a:pathLst>
            <a:path h="296" w="334">
              <a:moveTo>
                <a:pt x="167" y="0"/>
              </a:moveTo>
              <a:lnTo>
                <a:pt x="334" y="296"/>
              </a:lnTo>
              <a:lnTo>
                <a:pt x="0" y="296"/>
              </a:lnTo>
              <a:lnTo>
                <a:pt x="167" y="0"/>
              </a:lnTo>
              <a:close/>
            </a:path>
          </a:pathLst>
        </a:custGeom>
        <a:noFill/>
        <a:ln w="12701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0.601</cdr:y>
    </cdr:from>
    <cdr:to>
      <cdr:x>0.539</cdr:x>
      <cdr:y>0.63425</cdr:y>
    </cdr:to>
    <cdr:sp>
      <cdr:nvSpPr>
        <cdr:cNvPr id="6" name="AutoShape 25"/>
        <cdr:cNvSpPr>
          <a:spLocks/>
        </cdr:cNvSpPr>
      </cdr:nvSpPr>
      <cdr:spPr>
        <a:xfrm>
          <a:off x="3533775" y="36195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25" b="1" i="1" u="none" baseline="0">
              <a:solidFill>
                <a:srgbClr val="969696"/>
              </a:solidFill>
            </a:rPr>
            <a:t>Ca</a:t>
          </a:r>
        </a:p>
      </cdr:txBody>
    </cdr:sp>
  </cdr:relSizeAnchor>
  <cdr:relSizeAnchor xmlns:cdr="http://schemas.openxmlformats.org/drawingml/2006/chartDrawing">
    <cdr:from>
      <cdr:x>0.448</cdr:x>
      <cdr:y>0.414</cdr:y>
    </cdr:from>
    <cdr:to>
      <cdr:x>0.5695</cdr:x>
      <cdr:y>0.44725</cdr:y>
    </cdr:to>
    <cdr:sp>
      <cdr:nvSpPr>
        <cdr:cNvPr id="7" name="AutoShape 26"/>
        <cdr:cNvSpPr>
          <a:spLocks/>
        </cdr:cNvSpPr>
      </cdr:nvSpPr>
      <cdr:spPr>
        <a:xfrm>
          <a:off x="3295650" y="249555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825" b="1" i="1" u="none" baseline="0">
              <a:solidFill>
                <a:srgbClr val="969696"/>
              </a:solidFill>
            </a:rPr>
            <a:t>Th + A</a:t>
          </a:r>
        </a:p>
      </cdr:txBody>
    </cdr:sp>
  </cdr:relSizeAnchor>
  <cdr:relSizeAnchor xmlns:cdr="http://schemas.openxmlformats.org/drawingml/2006/chartDrawing">
    <cdr:from>
      <cdr:x>0.10775</cdr:x>
      <cdr:y>0.79125</cdr:y>
    </cdr:from>
    <cdr:to>
      <cdr:x>0.24975</cdr:x>
      <cdr:y>0.84975</cdr:y>
    </cdr:to>
    <cdr:sp>
      <cdr:nvSpPr>
        <cdr:cNvPr id="8" name="TextBox 2"/>
        <cdr:cNvSpPr txBox="1">
          <a:spLocks noChangeArrowheads="1"/>
        </cdr:cNvSpPr>
      </cdr:nvSpPr>
      <cdr:spPr>
        <a:xfrm>
          <a:off x="790575" y="4762500"/>
          <a:ext cx="1047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A
</a:t>
          </a:r>
          <a:r>
            <a:rPr lang="en-US" cap="none" sz="1025" b="0" i="1" u="none" baseline="0">
              <a:latin typeface="Helv"/>
              <a:ea typeface="Helv"/>
              <a:cs typeface="Helv"/>
            </a:rPr>
            <a:t>(Na2O + K2O)</a:t>
          </a:r>
        </a:p>
      </cdr:txBody>
    </cdr:sp>
  </cdr:relSizeAnchor>
  <cdr:relSizeAnchor xmlns:cdr="http://schemas.openxmlformats.org/drawingml/2006/chartDrawing">
    <cdr:from>
      <cdr:x>0.39575</cdr:x>
      <cdr:y>0.1135</cdr:y>
    </cdr:from>
    <cdr:to>
      <cdr:x>0.587</cdr:x>
      <cdr:y>0.172</cdr:y>
    </cdr:to>
    <cdr:sp>
      <cdr:nvSpPr>
        <cdr:cNvPr id="9" name="TextBox 3"/>
        <cdr:cNvSpPr txBox="1">
          <a:spLocks noChangeArrowheads="1"/>
        </cdr:cNvSpPr>
      </cdr:nvSpPr>
      <cdr:spPr>
        <a:xfrm>
          <a:off x="2914650" y="676275"/>
          <a:ext cx="14097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F 
</a:t>
          </a:r>
          <a:r>
            <a:rPr lang="en-US" cap="none" sz="1025" b="0" i="1" u="none" baseline="0">
              <a:latin typeface="Helv"/>
              <a:ea typeface="Helv"/>
              <a:cs typeface="Helv"/>
            </a:rPr>
            <a:t>(FeO+Fe2O3+MnO)</a:t>
          </a:r>
        </a:p>
      </cdr:txBody>
    </cdr:sp>
  </cdr:relSizeAnchor>
  <cdr:relSizeAnchor xmlns:cdr="http://schemas.openxmlformats.org/drawingml/2006/chartDrawing">
    <cdr:from>
      <cdr:x>0.778</cdr:x>
      <cdr:y>0.79125</cdr:y>
    </cdr:from>
    <cdr:to>
      <cdr:x>0.858</cdr:x>
      <cdr:y>0.84975</cdr:y>
    </cdr:to>
    <cdr:sp>
      <cdr:nvSpPr>
        <cdr:cNvPr id="10" name="TextBox 4"/>
        <cdr:cNvSpPr txBox="1">
          <a:spLocks noChangeArrowheads="1"/>
        </cdr:cNvSpPr>
      </cdr:nvSpPr>
      <cdr:spPr>
        <a:xfrm>
          <a:off x="5734050" y="4762500"/>
          <a:ext cx="590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M
</a:t>
          </a:r>
          <a:r>
            <a:rPr lang="en-US" cap="none" sz="1025" b="0" i="1" u="none" baseline="0">
              <a:latin typeface="Helv"/>
              <a:ea typeface="Helv"/>
              <a:cs typeface="Helv"/>
            </a:rPr>
            <a:t>(MgO)</a:t>
          </a:r>
        </a:p>
      </cdr:txBody>
    </cdr:sp>
  </cdr:relSizeAnchor>
  <cdr:relSizeAnchor xmlns:cdr="http://schemas.openxmlformats.org/drawingml/2006/chartDrawing">
    <cdr:from>
      <cdr:x>0.3405</cdr:x>
      <cdr:y>0.03675</cdr:y>
    </cdr:from>
    <cdr:to>
      <cdr:x>0.6635</cdr:x>
      <cdr:y>0.103</cdr:y>
    </cdr:to>
    <cdr:sp>
      <cdr:nvSpPr>
        <cdr:cNvPr id="11" name="TextBox 5"/>
        <cdr:cNvSpPr txBox="1">
          <a:spLocks noChangeArrowheads="1"/>
        </cdr:cNvSpPr>
      </cdr:nvSpPr>
      <cdr:spPr>
        <a:xfrm>
          <a:off x="2505075" y="219075"/>
          <a:ext cx="23812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50" b="1" i="1" u="none" baseline="0"/>
            <a:t>Diagrama AFM</a:t>
          </a:r>
        </a:p>
      </cdr:txBody>
    </cdr:sp>
  </cdr:relSizeAnchor>
  <cdr:relSizeAnchor xmlns:cdr="http://schemas.openxmlformats.org/drawingml/2006/chartDrawing">
    <cdr:from>
      <cdr:x>0.259</cdr:x>
      <cdr:y>0.47325</cdr:y>
    </cdr:from>
    <cdr:to>
      <cdr:x>0.632</cdr:x>
      <cdr:y>0.6625</cdr:y>
    </cdr:to>
    <cdr:sp>
      <cdr:nvSpPr>
        <cdr:cNvPr id="12" name="AutoShape 27"/>
        <cdr:cNvSpPr>
          <a:spLocks/>
        </cdr:cNvSpPr>
      </cdr:nvSpPr>
      <cdr:spPr>
        <a:xfrm>
          <a:off x="1905000" y="2847975"/>
          <a:ext cx="2752725" cy="1143000"/>
        </a:xfrm>
        <a:custGeom>
          <a:pathLst>
            <a:path h="1206500" w="2679700">
              <a:moveTo>
                <a:pt x="2679700" y="482600"/>
              </a:moveTo>
              <a:cubicBezTo>
                <a:pt x="2541058" y="351366"/>
                <a:pt x="2402416" y="220133"/>
                <a:pt x="2286000" y="139700"/>
              </a:cubicBezTo>
              <a:cubicBezTo>
                <a:pt x="2169583" y="59266"/>
                <a:pt x="2116666" y="0"/>
                <a:pt x="1981200" y="0"/>
              </a:cubicBezTo>
              <a:cubicBezTo>
                <a:pt x="1845733" y="0"/>
                <a:pt x="1670049" y="46566"/>
                <a:pt x="1473200" y="139700"/>
              </a:cubicBezTo>
              <a:cubicBezTo>
                <a:pt x="1276350" y="232833"/>
                <a:pt x="1045633" y="381000"/>
                <a:pt x="800100" y="558800"/>
              </a:cubicBezTo>
              <a:cubicBezTo>
                <a:pt x="554566" y="736599"/>
                <a:pt x="277283" y="971549"/>
                <a:pt x="0" y="1206500"/>
              </a:cubicBezTo>
            </a:path>
          </a:pathLst>
        </a:custGeom>
        <a:noFill/>
        <a:ln w="38100" cmpd="sng">
          <a:solidFill>
            <a:srgbClr val="C0C0C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</xdr:rowOff>
    </xdr:from>
    <xdr:to>
      <xdr:col>14</xdr:col>
      <xdr:colOff>171450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3733800" y="9525"/>
        <a:ext cx="737235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0.01475</cdr:x>
      <cdr:y>0.07375</cdr:y>
    </cdr:from>
    <cdr:to>
      <cdr:x>0.9705</cdr:x>
      <cdr:y>0.148</cdr:y>
    </cdr:to>
    <cdr:sp>
      <cdr:nvSpPr>
        <cdr:cNvPr id="1" name="TextBox 2"/>
        <cdr:cNvSpPr txBox="1">
          <a:spLocks noChangeArrowheads="1"/>
        </cdr:cNvSpPr>
      </cdr:nvSpPr>
      <cdr:spPr>
        <a:xfrm>
          <a:off x="95250" y="390525"/>
          <a:ext cx="6600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450" b="1" i="1" u="none" baseline="0"/>
            <a:t>Discriminación de Rocas Igneas de Arcos de Islas</a:t>
          </a:r>
        </a:p>
      </cdr:txBody>
    </cdr:sp>
  </cdr:relSizeAnchor>
  <cdr:relSizeAnchor xmlns:cdr="http://schemas.openxmlformats.org/drawingml/2006/chartDrawing">
    <cdr:from>
      <cdr:x>0.483</cdr:x>
      <cdr:y>0.873</cdr:y>
    </cdr:from>
    <cdr:to>
      <cdr:x>0.59875</cdr:x>
      <cdr:y>0.91375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0" y="4695825"/>
          <a:ext cx="800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SiO2 (%)</a:t>
          </a:r>
        </a:p>
      </cdr:txBody>
    </cdr:sp>
  </cdr:relSizeAnchor>
  <cdr:relSizeAnchor xmlns:cdr="http://schemas.openxmlformats.org/drawingml/2006/chartDrawing">
    <cdr:from>
      <cdr:x>0.052</cdr:x>
      <cdr:y>0.43</cdr:y>
    </cdr:from>
    <cdr:to>
      <cdr:x>0.1595</cdr:x>
      <cdr:y>0.47075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2305050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K2O 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</xdr:row>
      <xdr:rowOff>0</xdr:rowOff>
    </xdr:from>
    <xdr:to>
      <xdr:col>11</xdr:col>
      <xdr:colOff>371475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3028950" y="161925"/>
        <a:ext cx="69056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7</xdr:row>
      <xdr:rowOff>133350</xdr:rowOff>
    </xdr:from>
    <xdr:to>
      <xdr:col>5</xdr:col>
      <xdr:colOff>552450</xdr:colOff>
      <xdr:row>29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5086350" y="120967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228600</xdr:colOff>
      <xdr:row>7</xdr:row>
      <xdr:rowOff>133350</xdr:rowOff>
    </xdr:from>
    <xdr:to>
      <xdr:col>7</xdr:col>
      <xdr:colOff>228600</xdr:colOff>
      <xdr:row>29</xdr:row>
      <xdr:rowOff>95250</xdr:rowOff>
    </xdr:to>
    <xdr:sp>
      <xdr:nvSpPr>
        <xdr:cNvPr id="3" name="Line 4"/>
        <xdr:cNvSpPr>
          <a:spLocks/>
        </xdr:cNvSpPr>
      </xdr:nvSpPr>
      <xdr:spPr>
        <a:xfrm flipV="1">
          <a:off x="6438900" y="1209675"/>
          <a:ext cx="0" cy="3314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</xdr:col>
      <xdr:colOff>266700</xdr:colOff>
      <xdr:row>7</xdr:row>
      <xdr:rowOff>133350</xdr:rowOff>
    </xdr:from>
    <xdr:to>
      <xdr:col>8</xdr:col>
      <xdr:colOff>266700</xdr:colOff>
      <xdr:row>29</xdr:row>
      <xdr:rowOff>85725</xdr:rowOff>
    </xdr:to>
    <xdr:sp>
      <xdr:nvSpPr>
        <xdr:cNvPr id="4" name="Line 5"/>
        <xdr:cNvSpPr>
          <a:spLocks/>
        </xdr:cNvSpPr>
      </xdr:nvSpPr>
      <xdr:spPr>
        <a:xfrm flipV="1">
          <a:off x="7315200" y="1209675"/>
          <a:ext cx="0" cy="3305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571500</xdr:colOff>
      <xdr:row>15</xdr:row>
      <xdr:rowOff>9525</xdr:rowOff>
    </xdr:from>
    <xdr:to>
      <xdr:col>8</xdr:col>
      <xdr:colOff>266700</xdr:colOff>
      <xdr:row>23</xdr:row>
      <xdr:rowOff>85725</xdr:rowOff>
    </xdr:to>
    <xdr:sp>
      <xdr:nvSpPr>
        <xdr:cNvPr id="5" name="Polygon 6"/>
        <xdr:cNvSpPr>
          <a:spLocks/>
        </xdr:cNvSpPr>
      </xdr:nvSpPr>
      <xdr:spPr>
        <a:xfrm>
          <a:off x="5105400" y="2305050"/>
          <a:ext cx="2209800" cy="1295400"/>
        </a:xfrm>
        <a:custGeom>
          <a:pathLst>
            <a:path h="112" w="174">
              <a:moveTo>
                <a:pt x="0" y="112"/>
              </a:moveTo>
              <a:lnTo>
                <a:pt x="106" y="31"/>
              </a:lnTo>
              <a:lnTo>
                <a:pt x="17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552450</xdr:colOff>
      <xdr:row>20</xdr:row>
      <xdr:rowOff>133350</xdr:rowOff>
    </xdr:from>
    <xdr:to>
      <xdr:col>8</xdr:col>
      <xdr:colOff>266700</xdr:colOff>
      <xdr:row>25</xdr:row>
      <xdr:rowOff>38100</xdr:rowOff>
    </xdr:to>
    <xdr:sp>
      <xdr:nvSpPr>
        <xdr:cNvPr id="6" name="Polygon 7"/>
        <xdr:cNvSpPr>
          <a:spLocks/>
        </xdr:cNvSpPr>
      </xdr:nvSpPr>
      <xdr:spPr>
        <a:xfrm flipV="1">
          <a:off x="5086350" y="3190875"/>
          <a:ext cx="22288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552450</xdr:colOff>
      <xdr:row>25</xdr:row>
      <xdr:rowOff>142875</xdr:rowOff>
    </xdr:from>
    <xdr:to>
      <xdr:col>8</xdr:col>
      <xdr:colOff>266700</xdr:colOff>
      <xdr:row>28</xdr:row>
      <xdr:rowOff>66675</xdr:rowOff>
    </xdr:to>
    <xdr:sp>
      <xdr:nvSpPr>
        <xdr:cNvPr id="7" name="Polygon 8"/>
        <xdr:cNvSpPr>
          <a:spLocks/>
        </xdr:cNvSpPr>
      </xdr:nvSpPr>
      <xdr:spPr>
        <a:xfrm>
          <a:off x="5086350" y="3962400"/>
          <a:ext cx="2228850" cy="381000"/>
        </a:xfrm>
        <a:custGeom>
          <a:pathLst>
            <a:path h="33" w="173">
              <a:moveTo>
                <a:pt x="0" y="33"/>
              </a:moveTo>
              <a:lnTo>
                <a:pt x="105" y="10"/>
              </a:lnTo>
              <a:lnTo>
                <a:pt x="173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6</xdr:col>
      <xdr:colOff>180975</xdr:colOff>
      <xdr:row>13</xdr:row>
      <xdr:rowOff>19050</xdr:rowOff>
    </xdr:from>
    <xdr:ext cx="1409700" cy="247650"/>
    <xdr:sp>
      <xdr:nvSpPr>
        <xdr:cNvPr id="8" name="TextBox 9"/>
        <xdr:cNvSpPr txBox="1">
          <a:spLocks noChangeArrowheads="1"/>
        </xdr:cNvSpPr>
      </xdr:nvSpPr>
      <xdr:spPr>
        <a:xfrm>
          <a:off x="5553075" y="2009775"/>
          <a:ext cx="1409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Shoshoníticas</a:t>
          </a:r>
        </a:p>
      </xdr:txBody>
    </xdr:sp>
    <xdr:clientData/>
  </xdr:oneCellAnchor>
  <xdr:oneCellAnchor>
    <xdr:from>
      <xdr:col>7</xdr:col>
      <xdr:colOff>76200</xdr:colOff>
      <xdr:row>19</xdr:row>
      <xdr:rowOff>0</xdr:rowOff>
    </xdr:from>
    <xdr:ext cx="695325" cy="247650"/>
    <xdr:sp>
      <xdr:nvSpPr>
        <xdr:cNvPr id="9" name="TextBox 10"/>
        <xdr:cNvSpPr txBox="1">
          <a:spLocks noChangeArrowheads="1"/>
        </xdr:cNvSpPr>
      </xdr:nvSpPr>
      <xdr:spPr>
        <a:xfrm>
          <a:off x="6286500" y="2905125"/>
          <a:ext cx="695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alto-K</a:t>
          </a:r>
        </a:p>
      </xdr:txBody>
    </xdr:sp>
    <xdr:clientData/>
  </xdr:oneCellAnchor>
  <xdr:oneCellAnchor>
    <xdr:from>
      <xdr:col>6</xdr:col>
      <xdr:colOff>695325</xdr:colOff>
      <xdr:row>23</xdr:row>
      <xdr:rowOff>114300</xdr:rowOff>
    </xdr:from>
    <xdr:ext cx="895350" cy="238125"/>
    <xdr:sp>
      <xdr:nvSpPr>
        <xdr:cNvPr id="10" name="TextBox 11"/>
        <xdr:cNvSpPr txBox="1">
          <a:spLocks noChangeArrowheads="1"/>
        </xdr:cNvSpPr>
      </xdr:nvSpPr>
      <xdr:spPr>
        <a:xfrm>
          <a:off x="6067425" y="362902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medio-K</a:t>
          </a:r>
        </a:p>
      </xdr:txBody>
    </xdr:sp>
    <xdr:clientData/>
  </xdr:oneCellAnchor>
  <xdr:oneCellAnchor>
    <xdr:from>
      <xdr:col>7</xdr:col>
      <xdr:colOff>47625</xdr:colOff>
      <xdr:row>27</xdr:row>
      <xdr:rowOff>19050</xdr:rowOff>
    </xdr:from>
    <xdr:ext cx="752475" cy="247650"/>
    <xdr:sp>
      <xdr:nvSpPr>
        <xdr:cNvPr id="11" name="TextBox 12"/>
        <xdr:cNvSpPr txBox="1">
          <a:spLocks noChangeArrowheads="1"/>
        </xdr:cNvSpPr>
      </xdr:nvSpPr>
      <xdr:spPr>
        <a:xfrm>
          <a:off x="6257925" y="4143375"/>
          <a:ext cx="752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bajo-K</a:t>
          </a:r>
        </a:p>
      </xdr:txBody>
    </xdr:sp>
    <xdr:clientData/>
  </xdr:oneCellAnchor>
  <xdr:oneCellAnchor>
    <xdr:from>
      <xdr:col>8</xdr:col>
      <xdr:colOff>466725</xdr:colOff>
      <xdr:row>9</xdr:row>
      <xdr:rowOff>114300</xdr:rowOff>
    </xdr:from>
    <xdr:ext cx="1095375" cy="542925"/>
    <xdr:sp>
      <xdr:nvSpPr>
        <xdr:cNvPr id="12" name="TextBox 13"/>
        <xdr:cNvSpPr txBox="1">
          <a:spLocks noChangeArrowheads="1"/>
        </xdr:cNvSpPr>
      </xdr:nvSpPr>
      <xdr:spPr>
        <a:xfrm>
          <a:off x="7515225" y="1495425"/>
          <a:ext cx="10953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1" u="none" baseline="0">
              <a:solidFill>
                <a:srgbClr val="969696"/>
              </a:solidFill>
            </a:rPr>
            <a:t>aquí
no
discrimina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0.53825</cdr:y>
    </cdr:from>
    <cdr:to>
      <cdr:x>0.872</cdr:x>
      <cdr:y>0.53875</cdr:y>
    </cdr:to>
    <cdr:sp>
      <cdr:nvSpPr>
        <cdr:cNvPr id="1" name="Line 1"/>
        <cdr:cNvSpPr>
          <a:spLocks/>
        </cdr:cNvSpPr>
      </cdr:nvSpPr>
      <cdr:spPr>
        <a:xfrm>
          <a:off x="1200150" y="2971800"/>
          <a:ext cx="525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0.25975</cdr:x>
      <cdr:y>0.05575</cdr:y>
    </cdr:from>
    <cdr:to>
      <cdr:x>0.79575</cdr:x>
      <cdr:y>0.14025</cdr:y>
    </cdr:to>
    <cdr:sp>
      <cdr:nvSpPr>
        <cdr:cNvPr id="2" name="TextBox 3"/>
        <cdr:cNvSpPr txBox="1">
          <a:spLocks noChangeArrowheads="1"/>
        </cdr:cNvSpPr>
      </cdr:nvSpPr>
      <cdr:spPr>
        <a:xfrm>
          <a:off x="1924050" y="304800"/>
          <a:ext cx="3971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900" b="1" i="1" u="none" baseline="0"/>
            <a:t>Diagrama de Peacock</a:t>
          </a:r>
        </a:p>
      </cdr:txBody>
    </cdr:sp>
  </cdr:relSizeAnchor>
  <cdr:relSizeAnchor xmlns:cdr="http://schemas.openxmlformats.org/drawingml/2006/chartDrawing">
    <cdr:from>
      <cdr:x>0.2525</cdr:x>
      <cdr:y>0.69925</cdr:y>
    </cdr:from>
    <cdr:to>
      <cdr:x>0.64475</cdr:x>
      <cdr:y>0.76025</cdr:y>
    </cdr:to>
    <cdr:pic>
      <cdr:nvPicPr>
        <cdr:cNvPr id="3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66900" y="3857625"/>
          <a:ext cx="29051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0.35375</cdr:x>
      <cdr:y>0.53875</cdr:y>
    </cdr:from>
    <cdr:to>
      <cdr:x>0.35375</cdr:x>
      <cdr:y>0.8895</cdr:y>
    </cdr:to>
    <cdr:sp>
      <cdr:nvSpPr>
        <cdr:cNvPr id="4" name="Line 5"/>
        <cdr:cNvSpPr>
          <a:spLocks/>
        </cdr:cNvSpPr>
      </cdr:nvSpPr>
      <cdr:spPr>
        <a:xfrm flipV="1">
          <a:off x="2619375" y="2971800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0.543</cdr:y>
    </cdr:from>
    <cdr:to>
      <cdr:x>0.44425</cdr:x>
      <cdr:y>0.892</cdr:y>
    </cdr:to>
    <cdr:sp>
      <cdr:nvSpPr>
        <cdr:cNvPr id="5" name="Line 6"/>
        <cdr:cNvSpPr>
          <a:spLocks/>
        </cdr:cNvSpPr>
      </cdr:nvSpPr>
      <cdr:spPr>
        <a:xfrm flipV="1">
          <a:off x="3286125" y="299085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0.5305</cdr:x>
      <cdr:y>0.54525</cdr:y>
    </cdr:from>
    <cdr:to>
      <cdr:x>0.53125</cdr:x>
      <cdr:y>0.8915</cdr:y>
    </cdr:to>
    <cdr:sp>
      <cdr:nvSpPr>
        <cdr:cNvPr id="6" name="Line 7"/>
        <cdr:cNvSpPr>
          <a:spLocks/>
        </cdr:cNvSpPr>
      </cdr:nvSpPr>
      <cdr:spPr>
        <a:xfrm flipV="1">
          <a:off x="3924300" y="3009900"/>
          <a:ext cx="95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1</xdr:row>
      <xdr:rowOff>0</xdr:rowOff>
    </xdr:from>
    <xdr:to>
      <xdr:col>14</xdr:col>
      <xdr:colOff>9525</xdr:colOff>
      <xdr:row>37</xdr:row>
      <xdr:rowOff>38100</xdr:rowOff>
    </xdr:to>
    <xdr:graphicFrame>
      <xdr:nvGraphicFramePr>
        <xdr:cNvPr id="1" name="Chart 1"/>
        <xdr:cNvGraphicFramePr/>
      </xdr:nvGraphicFramePr>
      <xdr:xfrm>
        <a:off x="4524375" y="152400"/>
        <a:ext cx="74104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3"/>
  <sheetViews>
    <sheetView showGridLines="0" showRowColHeaders="0" zoomScale="50" zoomScaleNormal="50" workbookViewId="0" topLeftCell="A1">
      <selection activeCell="T7" sqref="T7"/>
    </sheetView>
  </sheetViews>
  <sheetFormatPr defaultColWidth="11.00390625" defaultRowHeight="12"/>
  <cols>
    <col min="2" max="2" width="11.00390625" style="0" customWidth="1"/>
    <col min="3" max="3" width="3.875" style="0" customWidth="1"/>
    <col min="4" max="4" width="5.125" style="0" customWidth="1"/>
    <col min="5" max="5" width="7.625" style="0" customWidth="1"/>
  </cols>
  <sheetData>
    <row r="2" ht="72.75">
      <c r="E2" s="4" t="s">
        <v>46</v>
      </c>
    </row>
    <row r="4" ht="18.75">
      <c r="B4" s="5" t="s">
        <v>47</v>
      </c>
    </row>
    <row r="6" ht="15">
      <c r="F6" s="6" t="s">
        <v>12</v>
      </c>
    </row>
    <row r="22" spans="2:3" ht="15">
      <c r="B22" s="1" t="s">
        <v>5</v>
      </c>
      <c r="C22" s="2" t="s">
        <v>6</v>
      </c>
    </row>
    <row r="23" ht="15">
      <c r="C23" s="2" t="s">
        <v>3</v>
      </c>
    </row>
    <row r="24" ht="15">
      <c r="C24" s="2" t="s">
        <v>4</v>
      </c>
    </row>
    <row r="26" spans="2:3" ht="15">
      <c r="B26" s="1" t="s">
        <v>7</v>
      </c>
      <c r="C26" s="2" t="s">
        <v>2</v>
      </c>
    </row>
    <row r="27" ht="15">
      <c r="C27" s="2" t="s">
        <v>49</v>
      </c>
    </row>
    <row r="28" ht="15">
      <c r="C28" s="2" t="s">
        <v>45</v>
      </c>
    </row>
    <row r="30" spans="2:3" ht="15">
      <c r="B30" s="1" t="s">
        <v>8</v>
      </c>
      <c r="C30" s="3" t="s">
        <v>48</v>
      </c>
    </row>
    <row r="31" ht="15">
      <c r="C31" s="2" t="s">
        <v>9</v>
      </c>
    </row>
    <row r="32" ht="15">
      <c r="C32" s="2" t="s">
        <v>10</v>
      </c>
    </row>
    <row r="33" ht="15">
      <c r="C33" s="2" t="s">
        <v>11</v>
      </c>
    </row>
  </sheetData>
  <sheetProtection password="E301" sheet="1" objects="1" scenarios="1"/>
  <printOptions/>
  <pageMargins left="0.75" right="0.75" top="1" bottom="1" header="0" footer="0"/>
  <pageSetup fitToHeight="1" fitToWidth="1" orientation="landscape" paperSize="9" scale="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="50" zoomScaleNormal="50" workbookViewId="0" topLeftCell="D1">
      <selection activeCell="F1" sqref="F1:M38"/>
    </sheetView>
  </sheetViews>
  <sheetFormatPr defaultColWidth="11.00390625" defaultRowHeight="12"/>
  <cols>
    <col min="1" max="1" width="15.625" style="0" customWidth="1"/>
  </cols>
  <sheetData>
    <row r="1" spans="1:5" ht="12.75">
      <c r="A1" s="8" t="str">
        <f>óxidos!A1</f>
        <v>Muestra_ID</v>
      </c>
      <c r="B1" s="13" t="s">
        <v>42</v>
      </c>
      <c r="C1" s="13" t="s">
        <v>43</v>
      </c>
      <c r="D1" s="16" t="s">
        <v>44</v>
      </c>
      <c r="E1" s="16"/>
    </row>
    <row r="2" spans="1:5" ht="12.75">
      <c r="A2" t="str">
        <f>óxidos!A2</f>
        <v>pega_aquí</v>
      </c>
      <c r="B2" s="14" t="e">
        <f>10*(0.1099*'num. mol.'!M2-0.085*'num. mol.'!O2+0.0892*'num. mol.'!P2+0+0.0127*'num. mol.'!N2)</f>
        <v>#DIV/0!</v>
      </c>
      <c r="C2" s="14" t="e">
        <f>10*(-0.0591*'num. mol.'!M2-0.0533*'num. mol.'!O2+0.0091*'num. mol.'!P2+0.0906*'num. mol.'!N2)</f>
        <v>#DIV/0!</v>
      </c>
      <c r="D2" s="16">
        <f>IF(óxidos!B2&gt;70,"SiO2&gt;70","")</f>
      </c>
      <c r="E2" s="16" t="str">
        <f>IF(óxidos!B2&lt;64,"SiO2&lt;64","")</f>
        <v>SiO2&lt;64</v>
      </c>
    </row>
    <row r="3" spans="1:5" ht="12.75">
      <c r="A3">
        <f>óxidos!A3</f>
        <v>0</v>
      </c>
      <c r="B3" s="14" t="e">
        <f>10*(0.1099*'num. mol.'!M3-0.085*'num. mol.'!O3+0.0892*'num. mol.'!P3+0+0.0127*'num. mol.'!N3)</f>
        <v>#DIV/0!</v>
      </c>
      <c r="C3" s="14" t="e">
        <f>10*(-0.0591*'num. mol.'!M3-0.0533*'num. mol.'!O3+0.0091*'num. mol.'!P3+0.0906*'num. mol.'!N3)</f>
        <v>#DIV/0!</v>
      </c>
      <c r="D3" s="16">
        <f>IF(óxidos!B3&gt;70,"SiO2&gt;70","")</f>
      </c>
      <c r="E3" s="16" t="str">
        <f>IF(óxidos!B3&lt;64,"SiO2&lt;64","")</f>
        <v>SiO2&lt;64</v>
      </c>
    </row>
    <row r="4" spans="1:5" ht="12.75">
      <c r="A4">
        <f>óxidos!A4</f>
        <v>0</v>
      </c>
      <c r="B4" s="14" t="e">
        <f>10*(0.1099*'num. mol.'!M4-0.085*'num. mol.'!O4+0.0892*'num. mol.'!P4+0+0.0127*'num. mol.'!N4)</f>
        <v>#DIV/0!</v>
      </c>
      <c r="C4" s="14" t="e">
        <f>10*(-0.0591*'num. mol.'!M4-0.0533*'num. mol.'!O4+0.0091*'num. mol.'!P4+0.0906*'num. mol.'!N4)</f>
        <v>#DIV/0!</v>
      </c>
      <c r="D4" s="16">
        <f>IF(óxidos!B4&gt;70,"SiO2&gt;70","")</f>
      </c>
      <c r="E4" s="16" t="str">
        <f>IF(óxidos!B4&lt;64,"SiO2&lt;64","")</f>
        <v>SiO2&lt;64</v>
      </c>
    </row>
    <row r="5" spans="1:5" ht="12.75">
      <c r="A5">
        <f>óxidos!A5</f>
        <v>0</v>
      </c>
      <c r="B5" s="14" t="e">
        <f>10*(0.1099*'num. mol.'!M5-0.085*'num. mol.'!O5+0.0892*'num. mol.'!P5+0+0.0127*'num. mol.'!N5)</f>
        <v>#DIV/0!</v>
      </c>
      <c r="C5" s="14" t="e">
        <f>10*(-0.0591*'num. mol.'!M5-0.0533*'num. mol.'!O5+0.0091*'num. mol.'!P5+0.0906*'num. mol.'!N5)</f>
        <v>#DIV/0!</v>
      </c>
      <c r="D5" s="16">
        <f>IF(óxidos!B5&gt;70,"SiO2&gt;70","")</f>
      </c>
      <c r="E5" s="16" t="str">
        <f>IF(óxidos!B5&lt;64,"SiO2&lt;64","")</f>
        <v>SiO2&lt;64</v>
      </c>
    </row>
    <row r="6" spans="1:5" ht="12.75">
      <c r="A6">
        <f>óxidos!A6</f>
        <v>0</v>
      </c>
      <c r="B6" s="14" t="e">
        <f>10*(0.1099*'num. mol.'!M6-0.085*'num. mol.'!O6+0.0892*'num. mol.'!P6+0+0.0127*'num. mol.'!N6)</f>
        <v>#DIV/0!</v>
      </c>
      <c r="C6" s="14" t="e">
        <f>10*(-0.0591*'num. mol.'!M6-0.0533*'num. mol.'!O6+0.0091*'num. mol.'!P6+0.0906*'num. mol.'!N6)</f>
        <v>#DIV/0!</v>
      </c>
      <c r="D6" s="16">
        <f>IF(óxidos!B6&gt;70,"SiO2&gt;70","")</f>
      </c>
      <c r="E6" s="16" t="str">
        <f>IF(óxidos!B6&lt;64,"SiO2&lt;64","")</f>
        <v>SiO2&lt;64</v>
      </c>
    </row>
    <row r="7" spans="1:5" ht="12.75">
      <c r="A7">
        <f>óxidos!A7</f>
        <v>0</v>
      </c>
      <c r="B7" s="14" t="e">
        <f>10*(0.1099*'num. mol.'!M7-0.085*'num. mol.'!O7+0.0892*'num. mol.'!P7+0+0.0127*'num. mol.'!N7)</f>
        <v>#DIV/0!</v>
      </c>
      <c r="C7" s="14" t="e">
        <f>10*(-0.0591*'num. mol.'!M7-0.0533*'num. mol.'!O7+0.0091*'num. mol.'!P7+0.0906*'num. mol.'!N7)</f>
        <v>#DIV/0!</v>
      </c>
      <c r="D7" s="16">
        <f>IF(óxidos!B7&gt;70,"SiO2&gt;70","")</f>
      </c>
      <c r="E7" s="16" t="str">
        <f>IF(óxidos!B7&lt;64,"SiO2&lt;64","")</f>
        <v>SiO2&lt;64</v>
      </c>
    </row>
    <row r="8" spans="1:5" ht="12.75">
      <c r="A8">
        <f>óxidos!A8</f>
        <v>0</v>
      </c>
      <c r="B8" s="14" t="e">
        <f>10*(0.1099*'num. mol.'!M8-0.085*'num. mol.'!O8+0.0892*'num. mol.'!P8+0+0.0127*'num. mol.'!N8)</f>
        <v>#DIV/0!</v>
      </c>
      <c r="C8" s="14" t="e">
        <f>10*(-0.0591*'num. mol.'!M8-0.0533*'num. mol.'!O8+0.0091*'num. mol.'!P8+0.0906*'num. mol.'!N8)</f>
        <v>#DIV/0!</v>
      </c>
      <c r="D8" s="16">
        <f>IF(óxidos!B8&gt;70,"SiO2&gt;70","")</f>
      </c>
      <c r="E8" s="16" t="str">
        <f>IF(óxidos!B8&lt;64,"SiO2&lt;64","")</f>
        <v>SiO2&lt;64</v>
      </c>
    </row>
    <row r="9" spans="1:5" ht="12.75">
      <c r="A9">
        <f>óxidos!A9</f>
        <v>0</v>
      </c>
      <c r="B9" s="14" t="e">
        <f>10*(0.1099*'num. mol.'!M9-0.085*'num. mol.'!O9+0.0892*'num. mol.'!P9+0+0.0127*'num. mol.'!N9)</f>
        <v>#DIV/0!</v>
      </c>
      <c r="C9" s="14" t="e">
        <f>10*(-0.0591*'num. mol.'!M9-0.0533*'num. mol.'!O9+0.0091*'num. mol.'!P9+0.0906*'num. mol.'!N9)</f>
        <v>#DIV/0!</v>
      </c>
      <c r="D9" s="16">
        <f>IF(óxidos!B9&gt;70,"SiO2&gt;70","")</f>
      </c>
      <c r="E9" s="16" t="str">
        <f>IF(óxidos!B9&lt;64,"SiO2&lt;64","")</f>
        <v>SiO2&lt;64</v>
      </c>
    </row>
    <row r="10" spans="1:5" ht="12.75">
      <c r="A10">
        <f>óxidos!A10</f>
        <v>0</v>
      </c>
      <c r="B10" s="14" t="e">
        <f>10*(0.1099*'num. mol.'!M10-0.085*'num. mol.'!O10+0.0892*'num. mol.'!P10+0+0.0127*'num. mol.'!N10)</f>
        <v>#DIV/0!</v>
      </c>
      <c r="C10" s="14" t="e">
        <f>10*(-0.0591*'num. mol.'!M10-0.0533*'num. mol.'!O10+0.0091*'num. mol.'!P10+0.0906*'num. mol.'!N10)</f>
        <v>#DIV/0!</v>
      </c>
      <c r="D10" s="16">
        <f>IF(óxidos!B10&gt;70,"SiO2&gt;70","")</f>
      </c>
      <c r="E10" s="16" t="str">
        <f>IF(óxidos!B10&lt;64,"SiO2&lt;64","")</f>
        <v>SiO2&lt;64</v>
      </c>
    </row>
    <row r="11" spans="1:5" ht="12.75">
      <c r="A11">
        <f>óxidos!A11</f>
        <v>0</v>
      </c>
      <c r="B11" s="14" t="e">
        <f>10*(0.1099*'num. mol.'!M11-0.085*'num. mol.'!O11+0.0892*'num. mol.'!P11+0+0.0127*'num. mol.'!N11)</f>
        <v>#DIV/0!</v>
      </c>
      <c r="C11" s="14" t="e">
        <f>10*(-0.0591*'num. mol.'!M11-0.0533*'num. mol.'!O11+0.0091*'num. mol.'!P11+0.0906*'num. mol.'!N11)</f>
        <v>#DIV/0!</v>
      </c>
      <c r="D11" s="16">
        <f>IF(óxidos!B11&gt;70,"SiO2&gt;70","")</f>
      </c>
      <c r="E11" s="16" t="str">
        <f>IF(óxidos!B11&lt;64,"SiO2&lt;64","")</f>
        <v>SiO2&lt;64</v>
      </c>
    </row>
    <row r="12" spans="1:5" ht="12.75">
      <c r="A12">
        <f>óxidos!A12</f>
        <v>0</v>
      </c>
      <c r="B12" s="14" t="e">
        <f>10*(0.1099*'num. mol.'!M12-0.085*'num. mol.'!O12+0.0892*'num. mol.'!P12+0+0.0127*'num. mol.'!N12)</f>
        <v>#DIV/0!</v>
      </c>
      <c r="C12" s="14" t="e">
        <f>10*(-0.0591*'num. mol.'!M12-0.0533*'num. mol.'!O12+0.0091*'num. mol.'!P12+0.0906*'num. mol.'!N12)</f>
        <v>#DIV/0!</v>
      </c>
      <c r="D12" s="16">
        <f>IF(óxidos!B12&gt;70,"SiO2&gt;70","")</f>
      </c>
      <c r="E12" s="16" t="str">
        <f>IF(óxidos!B12&lt;64,"SiO2&lt;64","")</f>
        <v>SiO2&lt;64</v>
      </c>
    </row>
    <row r="13" spans="1:5" ht="12.75">
      <c r="A13">
        <f>óxidos!A13</f>
        <v>0</v>
      </c>
      <c r="B13" s="14" t="e">
        <f>10*(0.1099*'num. mol.'!M13-0.085*'num. mol.'!O13+0.0892*'num. mol.'!P13+0+0.0127*'num. mol.'!N13)</f>
        <v>#DIV/0!</v>
      </c>
      <c r="C13" s="14" t="e">
        <f>10*(-0.0591*'num. mol.'!M13-0.0533*'num. mol.'!O13+0.0091*'num. mol.'!P13+0.0906*'num. mol.'!N13)</f>
        <v>#DIV/0!</v>
      </c>
      <c r="D13" s="16">
        <f>IF(óxidos!B13&gt;70,"SiO2&gt;70","")</f>
      </c>
      <c r="E13" s="16" t="str">
        <f>IF(óxidos!B13&lt;64,"SiO2&lt;64","")</f>
        <v>SiO2&lt;64</v>
      </c>
    </row>
    <row r="14" spans="1:5" ht="12.75">
      <c r="A14">
        <f>óxidos!A14</f>
        <v>0</v>
      </c>
      <c r="B14" s="14" t="e">
        <f>10*(0.1099*'num. mol.'!M14-0.085*'num. mol.'!O14+0.0892*'num. mol.'!P14+0+0.0127*'num. mol.'!N14)</f>
        <v>#DIV/0!</v>
      </c>
      <c r="C14" s="14" t="e">
        <f>10*(-0.0591*'num. mol.'!M14-0.0533*'num. mol.'!O14+0.0091*'num. mol.'!P14+0.0906*'num. mol.'!N14)</f>
        <v>#DIV/0!</v>
      </c>
      <c r="D14" s="16">
        <f>IF(óxidos!B14&gt;70,"SiO2&gt;70","")</f>
      </c>
      <c r="E14" s="16" t="str">
        <f>IF(óxidos!B14&lt;64,"SiO2&lt;64","")</f>
        <v>SiO2&lt;64</v>
      </c>
    </row>
    <row r="15" spans="1:5" ht="12.75">
      <c r="A15">
        <f>óxidos!A15</f>
        <v>0</v>
      </c>
      <c r="B15" s="14" t="e">
        <f>10*(0.1099*'num. mol.'!M15-0.085*'num. mol.'!O15+0.0892*'num. mol.'!P15+0+0.0127*'num. mol.'!N15)</f>
        <v>#DIV/0!</v>
      </c>
      <c r="C15" s="14" t="e">
        <f>10*(-0.0591*'num. mol.'!M15-0.0533*'num. mol.'!O15+0.0091*'num. mol.'!P15+0.0906*'num. mol.'!N15)</f>
        <v>#DIV/0!</v>
      </c>
      <c r="D15" s="16">
        <f>IF(óxidos!B15&gt;70,"SiO2&gt;70","")</f>
      </c>
      <c r="E15" s="16" t="str">
        <f>IF(óxidos!B15&lt;64,"SiO2&lt;64","")</f>
        <v>SiO2&lt;64</v>
      </c>
    </row>
    <row r="16" spans="1:5" ht="12.75">
      <c r="A16">
        <f>óxidos!A16</f>
        <v>0</v>
      </c>
      <c r="B16" s="14" t="e">
        <f>10*(0.1099*'num. mol.'!M16-0.085*'num. mol.'!O16+0.0892*'num. mol.'!P16+0+0.0127*'num. mol.'!N16)</f>
        <v>#DIV/0!</v>
      </c>
      <c r="C16" s="14" t="e">
        <f>10*(-0.0591*'num. mol.'!M16-0.0533*'num. mol.'!O16+0.0091*'num. mol.'!P16+0.0906*'num. mol.'!N16)</f>
        <v>#DIV/0!</v>
      </c>
      <c r="D16" s="16">
        <f>IF(óxidos!B16&gt;70,"SiO2&gt;70","")</f>
      </c>
      <c r="E16" s="16" t="str">
        <f>IF(óxidos!B16&lt;64,"SiO2&lt;64","")</f>
        <v>SiO2&lt;64</v>
      </c>
    </row>
    <row r="17" spans="1:5" ht="12.75">
      <c r="A17">
        <f>óxidos!A17</f>
        <v>0</v>
      </c>
      <c r="B17" s="14" t="e">
        <f>10*(0.1099*'num. mol.'!M17-0.085*'num. mol.'!O17+0.0892*'num. mol.'!P17+0+0.0127*'num. mol.'!N17)</f>
        <v>#DIV/0!</v>
      </c>
      <c r="C17" s="14" t="e">
        <f>10*(-0.0591*'num. mol.'!M17-0.0533*'num. mol.'!O17+0.0091*'num. mol.'!P17+0.0906*'num. mol.'!N17)</f>
        <v>#DIV/0!</v>
      </c>
      <c r="D17" s="16">
        <f>IF(óxidos!B17&gt;70,"SiO2&gt;70","")</f>
      </c>
      <c r="E17" s="16" t="str">
        <f>IF(óxidos!B17&lt;64,"SiO2&lt;64","")</f>
        <v>SiO2&lt;64</v>
      </c>
    </row>
    <row r="18" spans="1:5" ht="12.75">
      <c r="A18">
        <f>óxidos!A18</f>
        <v>0</v>
      </c>
      <c r="B18" s="14" t="e">
        <f>10*(0.1099*'num. mol.'!M18-0.085*'num. mol.'!O18+0.0892*'num. mol.'!P18+0+0.0127*'num. mol.'!N18)</f>
        <v>#DIV/0!</v>
      </c>
      <c r="C18" s="14" t="e">
        <f>10*(-0.0591*'num. mol.'!M18-0.0533*'num. mol.'!O18+0.0091*'num. mol.'!P18+0.0906*'num. mol.'!N18)</f>
        <v>#DIV/0!</v>
      </c>
      <c r="D18" s="16">
        <f>IF(óxidos!B18&gt;70,"SiO2&gt;70","")</f>
      </c>
      <c r="E18" s="16" t="str">
        <f>IF(óxidos!B18&lt;64,"SiO2&lt;64","")</f>
        <v>SiO2&lt;64</v>
      </c>
    </row>
    <row r="19" spans="1:5" ht="12.75">
      <c r="A19">
        <f>óxidos!A19</f>
        <v>0</v>
      </c>
      <c r="B19" s="14" t="e">
        <f>10*(0.1099*'num. mol.'!M19-0.085*'num. mol.'!O19+0.0892*'num. mol.'!P19+0+0.0127*'num. mol.'!N19)</f>
        <v>#DIV/0!</v>
      </c>
      <c r="C19" s="14" t="e">
        <f>10*(-0.0591*'num. mol.'!M19-0.0533*'num. mol.'!O19+0.0091*'num. mol.'!P19+0.0906*'num. mol.'!N19)</f>
        <v>#DIV/0!</v>
      </c>
      <c r="D19" s="16">
        <f>IF(óxidos!B19&gt;70,"SiO2&gt;70","")</f>
      </c>
      <c r="E19" s="16" t="str">
        <f>IF(óxidos!B19&lt;64,"SiO2&lt;64","")</f>
        <v>SiO2&lt;64</v>
      </c>
    </row>
    <row r="20" spans="1:5" ht="12.75">
      <c r="A20">
        <f>óxidos!A20</f>
        <v>0</v>
      </c>
      <c r="B20" s="14" t="e">
        <f>10*(0.1099*'num. mol.'!M20-0.085*'num. mol.'!O20+0.0892*'num. mol.'!P20+0+0.0127*'num. mol.'!N20)</f>
        <v>#DIV/0!</v>
      </c>
      <c r="C20" s="14" t="e">
        <f>10*(-0.0591*'num. mol.'!M20-0.0533*'num. mol.'!O20+0.0091*'num. mol.'!P20+0.0906*'num. mol.'!N20)</f>
        <v>#DIV/0!</v>
      </c>
      <c r="D20" s="16">
        <f>IF(óxidos!B20&gt;70,"SiO2&gt;70","")</f>
      </c>
      <c r="E20" s="16" t="str">
        <f>IF(óxidos!B20&lt;64,"SiO2&lt;64","")</f>
        <v>SiO2&lt;64</v>
      </c>
    </row>
    <row r="21" spans="1:5" ht="12.75">
      <c r="A21">
        <f>óxidos!A21</f>
        <v>0</v>
      </c>
      <c r="B21" s="14" t="e">
        <f>10*(0.1099*'num. mol.'!M21-0.085*'num. mol.'!O21+0.0892*'num. mol.'!P21+0+0.0127*'num. mol.'!N21)</f>
        <v>#DIV/0!</v>
      </c>
      <c r="C21" s="14" t="e">
        <f>10*(-0.0591*'num. mol.'!M21-0.0533*'num. mol.'!O21+0.0091*'num. mol.'!P21+0.0906*'num. mol.'!N21)</f>
        <v>#DIV/0!</v>
      </c>
      <c r="D21" s="16">
        <f>IF(óxidos!B21&gt;70,"SiO2&gt;70","")</f>
      </c>
      <c r="E21" s="16" t="str">
        <f>IF(óxidos!B21&lt;64,"SiO2&lt;64","")</f>
        <v>SiO2&lt;64</v>
      </c>
    </row>
    <row r="22" spans="1:5" ht="12.75">
      <c r="A22">
        <f>óxidos!A22</f>
        <v>0</v>
      </c>
      <c r="B22" s="14" t="e">
        <f>10*(0.1099*'num. mol.'!M22-0.085*'num. mol.'!O22+0.0892*'num. mol.'!P22+0+0.0127*'num. mol.'!N22)</f>
        <v>#DIV/0!</v>
      </c>
      <c r="C22" s="14" t="e">
        <f>10*(-0.0591*'num. mol.'!M22-0.0533*'num. mol.'!O22+0.0091*'num. mol.'!P22+0.0906*'num. mol.'!N22)</f>
        <v>#DIV/0!</v>
      </c>
      <c r="D22" s="16">
        <f>IF(óxidos!B22&gt;70,"SiO2&gt;70","")</f>
      </c>
      <c r="E22" s="16" t="str">
        <f>IF(óxidos!B22&lt;64,"SiO2&lt;64","")</f>
        <v>SiO2&lt;64</v>
      </c>
    </row>
    <row r="23" spans="1:5" ht="12.75">
      <c r="A23">
        <f>óxidos!A23</f>
        <v>0</v>
      </c>
      <c r="B23" s="14" t="e">
        <f>10*(0.1099*'num. mol.'!M23-0.085*'num. mol.'!O23+0.0892*'num. mol.'!P23+0+0.0127*'num. mol.'!N23)</f>
        <v>#DIV/0!</v>
      </c>
      <c r="C23" s="14" t="e">
        <f>10*(-0.0591*'num. mol.'!M23-0.0533*'num. mol.'!O23+0.0091*'num. mol.'!P23+0.0906*'num. mol.'!N23)</f>
        <v>#DIV/0!</v>
      </c>
      <c r="D23" s="16">
        <f>IF(óxidos!B23&gt;70,"SiO2&gt;70","")</f>
      </c>
      <c r="E23" s="16" t="str">
        <f>IF(óxidos!B23&lt;64,"SiO2&lt;64","")</f>
        <v>SiO2&lt;64</v>
      </c>
    </row>
    <row r="24" spans="1:5" ht="12.75">
      <c r="A24">
        <f>óxidos!A24</f>
        <v>0</v>
      </c>
      <c r="B24" s="14" t="e">
        <f>10*(0.1099*'num. mol.'!M24-0.085*'num. mol.'!O24+0.0892*'num. mol.'!P24+0+0.0127*'num. mol.'!N24)</f>
        <v>#DIV/0!</v>
      </c>
      <c r="C24" s="14" t="e">
        <f>10*(-0.0591*'num. mol.'!M24-0.0533*'num. mol.'!O24+0.0091*'num. mol.'!P24+0.0906*'num. mol.'!N24)</f>
        <v>#DIV/0!</v>
      </c>
      <c r="D24" s="16">
        <f>IF(óxidos!B24&gt;70,"SiO2&gt;70","")</f>
      </c>
      <c r="E24" s="16" t="str">
        <f>IF(óxidos!B24&lt;64,"SiO2&lt;64","")</f>
        <v>SiO2&lt;64</v>
      </c>
    </row>
    <row r="25" spans="1:5" ht="12.75">
      <c r="A25">
        <f>óxidos!A25</f>
        <v>0</v>
      </c>
      <c r="B25" s="14" t="e">
        <f>10*(0.1099*'num. mol.'!M25-0.085*'num. mol.'!O25+0.0892*'num. mol.'!P25+0+0.0127*'num. mol.'!N25)</f>
        <v>#DIV/0!</v>
      </c>
      <c r="C25" s="14" t="e">
        <f>10*(-0.0591*'num. mol.'!M25-0.0533*'num. mol.'!O25+0.0091*'num. mol.'!P25+0.0906*'num. mol.'!N25)</f>
        <v>#DIV/0!</v>
      </c>
      <c r="D25" s="16">
        <f>IF(óxidos!B25&gt;70,"SiO2&gt;70","")</f>
      </c>
      <c r="E25" s="16" t="str">
        <f>IF(óxidos!B25&lt;64,"SiO2&lt;64","")</f>
        <v>SiO2&lt;64</v>
      </c>
    </row>
    <row r="26" spans="1:5" ht="12.75">
      <c r="A26">
        <f>óxidos!A26</f>
        <v>0</v>
      </c>
      <c r="B26" s="14" t="e">
        <f>10*(0.1099*'num. mol.'!M26-0.085*'num. mol.'!O26+0.0892*'num. mol.'!P26+0+0.0127*'num. mol.'!N26)</f>
        <v>#DIV/0!</v>
      </c>
      <c r="C26" s="14" t="e">
        <f>10*(-0.0591*'num. mol.'!M26-0.0533*'num. mol.'!O26+0.0091*'num. mol.'!P26+0.0906*'num. mol.'!N26)</f>
        <v>#DIV/0!</v>
      </c>
      <c r="D26" s="16">
        <f>IF(óxidos!B26&gt;70,"SiO2&gt;70","")</f>
      </c>
      <c r="E26" s="16" t="str">
        <f>IF(óxidos!B26&lt;64,"SiO2&lt;64","")</f>
        <v>SiO2&lt;64</v>
      </c>
    </row>
    <row r="27" spans="1:5" ht="12.75">
      <c r="A27">
        <f>óxidos!A27</f>
        <v>0</v>
      </c>
      <c r="B27" s="14" t="e">
        <f>10*(0.1099*'num. mol.'!M27-0.085*'num. mol.'!O27+0.0892*'num. mol.'!P27+0+0.0127*'num. mol.'!N27)</f>
        <v>#DIV/0!</v>
      </c>
      <c r="C27" s="14" t="e">
        <f>10*(-0.0591*'num. mol.'!M27-0.0533*'num. mol.'!O27+0.0091*'num. mol.'!P27+0.0906*'num. mol.'!N27)</f>
        <v>#DIV/0!</v>
      </c>
      <c r="D27" s="16">
        <f>IF(óxidos!B27&gt;70,"SiO2&gt;70","")</f>
      </c>
      <c r="E27" s="16" t="str">
        <f>IF(óxidos!B27&lt;64,"SiO2&lt;64","")</f>
        <v>SiO2&lt;64</v>
      </c>
    </row>
    <row r="28" spans="1:5" ht="12.75">
      <c r="A28">
        <f>óxidos!A28</f>
        <v>0</v>
      </c>
      <c r="B28" s="14" t="e">
        <f>10*(0.1099*'num. mol.'!M28-0.085*'num. mol.'!O28+0.0892*'num. mol.'!P28+0+0.0127*'num. mol.'!N28)</f>
        <v>#DIV/0!</v>
      </c>
      <c r="C28" s="14" t="e">
        <f>10*(-0.0591*'num. mol.'!M28-0.0533*'num. mol.'!O28+0.0091*'num. mol.'!P28+0.0906*'num. mol.'!N28)</f>
        <v>#DIV/0!</v>
      </c>
      <c r="D28" s="16">
        <f>IF(óxidos!B28&gt;70,"SiO2&gt;70","")</f>
      </c>
      <c r="E28" s="16" t="str">
        <f>IF(óxidos!B28&lt;64,"SiO2&lt;64","")</f>
        <v>SiO2&lt;64</v>
      </c>
    </row>
    <row r="29" spans="1:5" ht="12.75">
      <c r="A29">
        <f>óxidos!A29</f>
        <v>0</v>
      </c>
      <c r="B29" s="14" t="e">
        <f>10*(0.1099*'num. mol.'!M29-0.085*'num. mol.'!O29+0.0892*'num. mol.'!P29+0+0.0127*'num. mol.'!N29)</f>
        <v>#DIV/0!</v>
      </c>
      <c r="C29" s="14" t="e">
        <f>10*(-0.0591*'num. mol.'!M29-0.0533*'num. mol.'!O29+0.0091*'num. mol.'!P29+0.0906*'num. mol.'!N29)</f>
        <v>#DIV/0!</v>
      </c>
      <c r="D29" s="16">
        <f>IF(óxidos!B29&gt;70,"SiO2&gt;70","")</f>
      </c>
      <c r="E29" s="16" t="str">
        <f>IF(óxidos!B29&lt;64,"SiO2&lt;64","")</f>
        <v>SiO2&lt;64</v>
      </c>
    </row>
    <row r="30" spans="1:5" ht="12.75">
      <c r="A30">
        <f>óxidos!A30</f>
        <v>0</v>
      </c>
      <c r="B30" s="14" t="e">
        <f>10*(0.1099*'num. mol.'!M30-0.085*'num. mol.'!O30+0.0892*'num. mol.'!P30+0+0.0127*'num. mol.'!N30)</f>
        <v>#DIV/0!</v>
      </c>
      <c r="C30" s="14" t="e">
        <f>10*(-0.0591*'num. mol.'!M30-0.0533*'num. mol.'!O30+0.0091*'num. mol.'!P30+0.0906*'num. mol.'!N30)</f>
        <v>#DIV/0!</v>
      </c>
      <c r="D30" s="16">
        <f>IF(óxidos!B30&gt;70,"SiO2&gt;70","")</f>
      </c>
      <c r="E30" s="16" t="str">
        <f>IF(óxidos!B30&lt;64,"SiO2&lt;64","")</f>
        <v>SiO2&lt;64</v>
      </c>
    </row>
    <row r="31" spans="1:5" ht="12.75">
      <c r="A31">
        <f>óxidos!A31</f>
        <v>0</v>
      </c>
      <c r="B31" s="14" t="e">
        <f>10*(0.1099*'num. mol.'!M31-0.085*'num. mol.'!O31+0.0892*'num. mol.'!P31+0+0.0127*'num. mol.'!N31)</f>
        <v>#DIV/0!</v>
      </c>
      <c r="C31" s="14" t="e">
        <f>10*(-0.0591*'num. mol.'!M31-0.0533*'num. mol.'!O31+0.0091*'num. mol.'!P31+0.0906*'num. mol.'!N31)</f>
        <v>#DIV/0!</v>
      </c>
      <c r="D31" s="16">
        <f>IF(óxidos!B31&gt;70,"SiO2&gt;70","")</f>
      </c>
      <c r="E31" s="16" t="str">
        <f>IF(óxidos!B31&lt;64,"SiO2&lt;64","")</f>
        <v>SiO2&lt;64</v>
      </c>
    </row>
    <row r="32" spans="1:5" ht="12.75">
      <c r="A32">
        <f>óxidos!A32</f>
        <v>0</v>
      </c>
      <c r="B32" s="14" t="e">
        <f>10*(0.1099*'num. mol.'!M32-0.085*'num. mol.'!O32+0.0892*'num. mol.'!P32+0+0.0127*'num. mol.'!N32)</f>
        <v>#DIV/0!</v>
      </c>
      <c r="C32" s="14" t="e">
        <f>10*(-0.0591*'num. mol.'!M32-0.0533*'num. mol.'!O32+0.0091*'num. mol.'!P32+0.0906*'num. mol.'!N32)</f>
        <v>#DIV/0!</v>
      </c>
      <c r="D32" s="16">
        <f>IF(óxidos!B32&gt;70,"SiO2&gt;70","")</f>
      </c>
      <c r="E32" s="16" t="str">
        <f>IF(óxidos!B32&lt;64,"SiO2&lt;64","")</f>
        <v>SiO2&lt;64</v>
      </c>
    </row>
    <row r="33" spans="1:5" ht="12.75">
      <c r="A33">
        <f>óxidos!A33</f>
        <v>0</v>
      </c>
      <c r="B33" s="14" t="e">
        <f>10*(0.1099*'num. mol.'!M33-0.085*'num. mol.'!O33+0.0892*'num. mol.'!P33+0+0.0127*'num. mol.'!N33)</f>
        <v>#DIV/0!</v>
      </c>
      <c r="C33" s="14" t="e">
        <f>10*(-0.0591*'num. mol.'!M33-0.0533*'num. mol.'!O33+0.0091*'num. mol.'!P33+0.0906*'num. mol.'!N33)</f>
        <v>#DIV/0!</v>
      </c>
      <c r="D33" s="16">
        <f>IF(óxidos!B33&gt;70,"SiO2&gt;70","")</f>
      </c>
      <c r="E33" s="16" t="str">
        <f>IF(óxidos!B33&lt;64,"SiO2&lt;64","")</f>
        <v>SiO2&lt;64</v>
      </c>
    </row>
    <row r="34" spans="1:5" ht="12.75">
      <c r="A34">
        <f>óxidos!A34</f>
        <v>0</v>
      </c>
      <c r="B34" s="14" t="e">
        <f>10*(0.1099*'num. mol.'!M34-0.085*'num. mol.'!O34+0.0892*'num. mol.'!P34+0+0.0127*'num. mol.'!N34)</f>
        <v>#DIV/0!</v>
      </c>
      <c r="C34" s="14" t="e">
        <f>10*(-0.0591*'num. mol.'!M34-0.0533*'num. mol.'!O34+0.0091*'num. mol.'!P34+0.0906*'num. mol.'!N34)</f>
        <v>#DIV/0!</v>
      </c>
      <c r="D34" s="16">
        <f>IF(óxidos!B34&gt;70,"SiO2&gt;70","")</f>
      </c>
      <c r="E34" s="16" t="str">
        <f>IF(óxidos!B34&lt;64,"SiO2&lt;64","")</f>
        <v>SiO2&lt;64</v>
      </c>
    </row>
    <row r="35" spans="1:5" ht="12.75">
      <c r="A35">
        <f>óxidos!A35</f>
        <v>0</v>
      </c>
      <c r="B35" s="14" t="e">
        <f>10*(0.1099*'num. mol.'!M35-0.085*'num. mol.'!O35+0.0892*'num. mol.'!P35+0+0.0127*'num. mol.'!N35)</f>
        <v>#DIV/0!</v>
      </c>
      <c r="C35" s="14" t="e">
        <f>10*(-0.0591*'num. mol.'!M35-0.0533*'num. mol.'!O35+0.0091*'num. mol.'!P35+0.0906*'num. mol.'!N35)</f>
        <v>#DIV/0!</v>
      </c>
      <c r="D35" s="16">
        <f>IF(óxidos!B35&gt;70,"SiO2&gt;70","")</f>
      </c>
      <c r="E35" s="16" t="str">
        <f>IF(óxidos!B35&lt;64,"SiO2&lt;64","")</f>
        <v>SiO2&lt;64</v>
      </c>
    </row>
    <row r="36" spans="1:5" ht="12.75">
      <c r="A36">
        <f>óxidos!A36</f>
        <v>0</v>
      </c>
      <c r="B36" s="14" t="e">
        <f>10*(0.1099*'num. mol.'!M36-0.085*'num. mol.'!O36+0.0892*'num. mol.'!P36+0+0.0127*'num. mol.'!N36)</f>
        <v>#DIV/0!</v>
      </c>
      <c r="C36" s="14" t="e">
        <f>10*(-0.0591*'num. mol.'!M36-0.0533*'num. mol.'!O36+0.0091*'num. mol.'!P36+0.0906*'num. mol.'!N36)</f>
        <v>#DIV/0!</v>
      </c>
      <c r="D36" s="16">
        <f>IF(óxidos!B36&gt;70,"SiO2&gt;70","")</f>
      </c>
      <c r="E36" s="16" t="str">
        <f>IF(óxidos!B36&lt;64,"SiO2&lt;64","")</f>
        <v>SiO2&lt;64</v>
      </c>
    </row>
    <row r="37" spans="1:5" ht="12.75">
      <c r="A37">
        <f>óxidos!A37</f>
        <v>0</v>
      </c>
      <c r="B37" s="14" t="e">
        <f>10*(0.1099*'num. mol.'!M37-0.085*'num. mol.'!O37+0.0892*'num. mol.'!P37+0+0.0127*'num. mol.'!N37)</f>
        <v>#DIV/0!</v>
      </c>
      <c r="C37" s="14" t="e">
        <f>10*(-0.0591*'num. mol.'!M37-0.0533*'num. mol.'!O37+0.0091*'num. mol.'!P37+0.0906*'num. mol.'!N37)</f>
        <v>#DIV/0!</v>
      </c>
      <c r="D37" s="16">
        <f>IF(óxidos!B37&gt;70,"SiO2&gt;70","")</f>
      </c>
      <c r="E37" s="16" t="str">
        <f>IF(óxidos!B37&lt;64,"SiO2&lt;64","")</f>
        <v>SiO2&lt;64</v>
      </c>
    </row>
    <row r="38" spans="1:5" ht="12.75">
      <c r="A38">
        <f>óxidos!A38</f>
        <v>0</v>
      </c>
      <c r="B38" s="14" t="e">
        <f>10*(0.1099*'num. mol.'!M38-0.085*'num. mol.'!O38+0.0892*'num. mol.'!P38+0+0.0127*'num. mol.'!N38)</f>
        <v>#DIV/0!</v>
      </c>
      <c r="C38" s="14" t="e">
        <f>10*(-0.0591*'num. mol.'!M38-0.0533*'num. mol.'!O38+0.0091*'num. mol.'!P38+0.0906*'num. mol.'!N38)</f>
        <v>#DIV/0!</v>
      </c>
      <c r="D38" s="16">
        <f>IF(óxidos!B38&gt;70,"SiO2&gt;70","")</f>
      </c>
      <c r="E38" s="16" t="str">
        <f>IF(óxidos!B38&lt;64,"SiO2&lt;64","")</f>
        <v>SiO2&lt;64</v>
      </c>
    </row>
    <row r="39" spans="1:5" ht="12.75">
      <c r="A39">
        <f>óxidos!A39</f>
        <v>0</v>
      </c>
      <c r="B39" s="14" t="e">
        <f>10*(0.1099*'num. mol.'!M39-0.085*'num. mol.'!O39+0.0892*'num. mol.'!P39+0+0.0127*'num. mol.'!N39)</f>
        <v>#DIV/0!</v>
      </c>
      <c r="C39" s="14" t="e">
        <f>10*(-0.0591*'num. mol.'!M39-0.0533*'num. mol.'!O39+0.0091*'num. mol.'!P39+0.0906*'num. mol.'!N39)</f>
        <v>#DIV/0!</v>
      </c>
      <c r="D39" s="16">
        <f>IF(óxidos!B39&gt;70,"SiO2&gt;70","")</f>
      </c>
      <c r="E39" s="16" t="str">
        <f>IF(óxidos!B39&lt;64,"SiO2&lt;64","")</f>
        <v>SiO2&lt;64</v>
      </c>
    </row>
    <row r="40" spans="1:5" ht="12.75">
      <c r="A40">
        <f>óxidos!A40</f>
        <v>0</v>
      </c>
      <c r="B40" s="14" t="e">
        <f>10*(0.1099*'num. mol.'!M40-0.085*'num. mol.'!O40+0.0892*'num. mol.'!P40+0+0.0127*'num. mol.'!N40)</f>
        <v>#DIV/0!</v>
      </c>
      <c r="C40" s="14" t="e">
        <f>10*(-0.0591*'num. mol.'!M40-0.0533*'num. mol.'!O40+0.0091*'num. mol.'!P40+0.0906*'num. mol.'!N40)</f>
        <v>#DIV/0!</v>
      </c>
      <c r="D40" s="16">
        <f>IF(óxidos!B40&gt;70,"SiO2&gt;70","")</f>
      </c>
      <c r="E40" s="16" t="str">
        <f>IF(óxidos!B40&lt;64,"SiO2&lt;64","")</f>
        <v>SiO2&lt;64</v>
      </c>
    </row>
    <row r="41" spans="1:5" ht="12.75">
      <c r="A41">
        <f>óxidos!A41</f>
        <v>0</v>
      </c>
      <c r="B41" s="14" t="e">
        <f>10*(0.1099*'num. mol.'!M41-0.085*'num. mol.'!O41+0.0892*'num. mol.'!P41+0+0.0127*'num. mol.'!N41)</f>
        <v>#DIV/0!</v>
      </c>
      <c r="C41" s="14" t="e">
        <f>10*(-0.0591*'num. mol.'!M41-0.0533*'num. mol.'!O41+0.0091*'num. mol.'!P41+0.0906*'num. mol.'!N41)</f>
        <v>#DIV/0!</v>
      </c>
      <c r="D41" s="16">
        <f>IF(óxidos!B41&gt;70,"SiO2&gt;70","")</f>
      </c>
      <c r="E41" s="16" t="str">
        <f>IF(óxidos!B41&lt;64,"SiO2&lt;64","")</f>
        <v>SiO2&lt;64</v>
      </c>
    </row>
    <row r="42" spans="1:5" ht="12.75">
      <c r="A42">
        <f>óxidos!A42</f>
        <v>0</v>
      </c>
      <c r="B42" s="14" t="e">
        <f>10*(0.1099*'num. mol.'!M42-0.085*'num. mol.'!O42+0.0892*'num. mol.'!P42+0+0.0127*'num. mol.'!N42)</f>
        <v>#DIV/0!</v>
      </c>
      <c r="C42" s="14" t="e">
        <f>10*(-0.0591*'num. mol.'!M42-0.0533*'num. mol.'!O42+0.0091*'num. mol.'!P42+0.0906*'num. mol.'!N42)</f>
        <v>#DIV/0!</v>
      </c>
      <c r="D42" s="16">
        <f>IF(óxidos!B42&gt;70,"SiO2&gt;70","")</f>
      </c>
      <c r="E42" s="16" t="str">
        <f>IF(óxidos!B42&lt;64,"SiO2&lt;64","")</f>
        <v>SiO2&lt;64</v>
      </c>
    </row>
    <row r="43" spans="1:5" ht="12.75">
      <c r="A43">
        <f>óxidos!A43</f>
        <v>0</v>
      </c>
      <c r="B43" s="14" t="e">
        <f>10*(0.1099*'num. mol.'!M43-0.085*'num. mol.'!O43+0.0892*'num. mol.'!P43+0+0.0127*'num. mol.'!N43)</f>
        <v>#DIV/0!</v>
      </c>
      <c r="C43" s="14" t="e">
        <f>10*(-0.0591*'num. mol.'!M43-0.0533*'num. mol.'!O43+0.0091*'num. mol.'!P43+0.0906*'num. mol.'!N43)</f>
        <v>#DIV/0!</v>
      </c>
      <c r="D43" s="16">
        <f>IF(óxidos!B43&gt;70,"SiO2&gt;70","")</f>
      </c>
      <c r="E43" s="16" t="str">
        <f>IF(óxidos!B43&lt;64,"SiO2&lt;64","")</f>
        <v>SiO2&lt;64</v>
      </c>
    </row>
    <row r="44" spans="1:5" ht="12.75">
      <c r="A44">
        <f>óxidos!A44</f>
        <v>0</v>
      </c>
      <c r="B44" s="14" t="e">
        <f>10*(0.1099*'num. mol.'!M44-0.085*'num. mol.'!O44+0.0892*'num. mol.'!P44+0+0.0127*'num. mol.'!N44)</f>
        <v>#DIV/0!</v>
      </c>
      <c r="C44" s="14" t="e">
        <f>10*(-0.0591*'num. mol.'!M44-0.0533*'num. mol.'!O44+0.0091*'num. mol.'!P44+0.0906*'num. mol.'!N44)</f>
        <v>#DIV/0!</v>
      </c>
      <c r="D44" s="16">
        <f>IF(óxidos!B44&gt;70,"SiO2&gt;70","")</f>
      </c>
      <c r="E44" s="16" t="str">
        <f>IF(óxidos!B44&lt;64,"SiO2&lt;64","")</f>
        <v>SiO2&lt;64</v>
      </c>
    </row>
    <row r="45" spans="1:5" ht="12.75">
      <c r="A45">
        <f>óxidos!A45</f>
        <v>0</v>
      </c>
      <c r="B45" s="14" t="e">
        <f>10*(0.1099*'num. mol.'!M45-0.085*'num. mol.'!O45+0.0892*'num. mol.'!P45+0+0.0127*'num. mol.'!N45)</f>
        <v>#DIV/0!</v>
      </c>
      <c r="C45" s="14" t="e">
        <f>10*(-0.0591*'num. mol.'!M45-0.0533*'num. mol.'!O45+0.0091*'num. mol.'!P45+0.0906*'num. mol.'!N45)</f>
        <v>#DIV/0!</v>
      </c>
      <c r="D45" s="16">
        <f>IF(óxidos!B45&gt;70,"SiO2&gt;70","")</f>
      </c>
      <c r="E45" s="16" t="str">
        <f>IF(óxidos!B45&lt;64,"SiO2&lt;64","")</f>
        <v>SiO2&lt;64</v>
      </c>
    </row>
    <row r="46" spans="1:5" ht="12.75">
      <c r="A46">
        <f>óxidos!A46</f>
        <v>0</v>
      </c>
      <c r="B46" s="14" t="e">
        <f>10*(0.1099*'num. mol.'!M46-0.085*'num. mol.'!O46+0.0892*'num. mol.'!P46+0+0.0127*'num. mol.'!N46)</f>
        <v>#DIV/0!</v>
      </c>
      <c r="C46" s="14" t="e">
        <f>10*(-0.0591*'num. mol.'!M46-0.0533*'num. mol.'!O46+0.0091*'num. mol.'!P46+0.0906*'num. mol.'!N46)</f>
        <v>#DIV/0!</v>
      </c>
      <c r="D46" s="16">
        <f>IF(óxidos!B46&gt;70,"SiO2&gt;70","")</f>
      </c>
      <c r="E46" s="16" t="str">
        <f>IF(óxidos!B46&lt;64,"SiO2&lt;64","")</f>
        <v>SiO2&lt;64</v>
      </c>
    </row>
    <row r="47" spans="1:5" ht="12.75">
      <c r="A47">
        <f>óxidos!A47</f>
        <v>0</v>
      </c>
      <c r="B47" s="14" t="e">
        <f>10*(0.1099*'num. mol.'!M47-0.085*'num. mol.'!O47+0.0892*'num. mol.'!P47+0+0.0127*'num. mol.'!N47)</f>
        <v>#DIV/0!</v>
      </c>
      <c r="C47" s="14" t="e">
        <f>10*(-0.0591*'num. mol.'!M47-0.0533*'num. mol.'!O47+0.0091*'num. mol.'!P47+0.0906*'num. mol.'!N47)</f>
        <v>#DIV/0!</v>
      </c>
      <c r="D47" s="16">
        <f>IF(óxidos!B47&gt;70,"SiO2&gt;70","")</f>
      </c>
      <c r="E47" s="16" t="str">
        <f>IF(óxidos!B47&lt;64,"SiO2&lt;64","")</f>
        <v>SiO2&lt;64</v>
      </c>
    </row>
    <row r="48" spans="1:5" ht="12.75">
      <c r="A48">
        <f>óxidos!A48</f>
        <v>0</v>
      </c>
      <c r="B48" s="14" t="e">
        <f>10*(0.1099*'num. mol.'!M48-0.085*'num. mol.'!O48+0.0892*'num. mol.'!P48+0+0.0127*'num. mol.'!N48)</f>
        <v>#DIV/0!</v>
      </c>
      <c r="C48" s="14" t="e">
        <f>10*(-0.0591*'num. mol.'!M48-0.0533*'num. mol.'!O48+0.0091*'num. mol.'!P48+0.0906*'num. mol.'!N48)</f>
        <v>#DIV/0!</v>
      </c>
      <c r="D48" s="16">
        <f>IF(óxidos!B48&gt;70,"SiO2&gt;70","")</f>
      </c>
      <c r="E48" s="16" t="str">
        <f>IF(óxidos!B48&lt;64,"SiO2&lt;64","")</f>
        <v>SiO2&lt;64</v>
      </c>
    </row>
    <row r="49" spans="1:5" ht="12.75">
      <c r="A49">
        <f>óxidos!A49</f>
        <v>0</v>
      </c>
      <c r="B49" s="14" t="e">
        <f>10*(0.1099*'num. mol.'!M49-0.085*'num. mol.'!O49+0.0892*'num. mol.'!P49+0+0.0127*'num. mol.'!N49)</f>
        <v>#DIV/0!</v>
      </c>
      <c r="C49" s="14" t="e">
        <f>10*(-0.0591*'num. mol.'!M49-0.0533*'num. mol.'!O49+0.0091*'num. mol.'!P49+0.0906*'num. mol.'!N49)</f>
        <v>#DIV/0!</v>
      </c>
      <c r="D49" s="16">
        <f>IF(óxidos!B49&gt;70,"SiO2&gt;70","")</f>
      </c>
      <c r="E49" s="16" t="str">
        <f>IF(óxidos!B49&lt;64,"SiO2&lt;64","")</f>
        <v>SiO2&lt;64</v>
      </c>
    </row>
    <row r="50" spans="1:5" ht="12.75">
      <c r="A50">
        <f>óxidos!A50</f>
        <v>0</v>
      </c>
      <c r="B50" s="14" t="e">
        <f>10*(0.1099*'num. mol.'!M50-0.085*'num. mol.'!O50+0.0892*'num. mol.'!P50+0+0.0127*'num. mol.'!N50)</f>
        <v>#DIV/0!</v>
      </c>
      <c r="C50" s="14" t="e">
        <f>10*(-0.0591*'num. mol.'!M50-0.0533*'num. mol.'!O50+0.0091*'num. mol.'!P50+0.0906*'num. mol.'!N50)</f>
        <v>#DIV/0!</v>
      </c>
      <c r="D50" s="16">
        <f>IF(óxidos!B50&gt;70,"SiO2&gt;70","")</f>
      </c>
      <c r="E50" s="16" t="str">
        <f>IF(óxidos!B50&lt;64,"SiO2&lt;64","")</f>
        <v>SiO2&lt;64</v>
      </c>
    </row>
    <row r="51" spans="1:5" ht="12.75">
      <c r="A51">
        <f>óxidos!A51</f>
        <v>0</v>
      </c>
      <c r="B51" s="14" t="e">
        <f>10*(0.1099*'num. mol.'!M51-0.085*'num. mol.'!O51+0.0892*'num. mol.'!P51+0+0.0127*'num. mol.'!N51)</f>
        <v>#DIV/0!</v>
      </c>
      <c r="C51" s="14" t="e">
        <f>10*(-0.0591*'num. mol.'!M51-0.0533*'num. mol.'!O51+0.0091*'num. mol.'!P51+0.0906*'num. mol.'!N51)</f>
        <v>#DIV/0!</v>
      </c>
      <c r="D51" s="16">
        <f>IF(óxidos!B51&gt;70,"SiO2&gt;70","")</f>
      </c>
      <c r="E51" s="16" t="str">
        <f>IF(óxidos!B51&lt;64,"SiO2&lt;64","")</f>
        <v>SiO2&lt;64</v>
      </c>
    </row>
    <row r="52" spans="1:5" ht="12.75">
      <c r="A52">
        <f>óxidos!A52</f>
        <v>0</v>
      </c>
      <c r="B52" s="14" t="e">
        <f>10*(0.1099*'num. mol.'!M52-0.085*'num. mol.'!O52+0.0892*'num. mol.'!P52+0+0.0127*'num. mol.'!N52)</f>
        <v>#DIV/0!</v>
      </c>
      <c r="C52" s="14" t="e">
        <f>10*(-0.0591*'num. mol.'!M52-0.0533*'num. mol.'!O52+0.0091*'num. mol.'!P52+0.0906*'num. mol.'!N52)</f>
        <v>#DIV/0!</v>
      </c>
      <c r="D52" s="16">
        <f>IF(óxidos!B52&gt;70,"SiO2&gt;70","")</f>
      </c>
      <c r="E52" s="16" t="str">
        <f>IF(óxidos!B52&lt;64,"SiO2&lt;64","")</f>
        <v>SiO2&lt;64</v>
      </c>
    </row>
    <row r="53" spans="1:5" ht="12.75">
      <c r="A53">
        <f>óxidos!A53</f>
        <v>0</v>
      </c>
      <c r="B53" s="14" t="e">
        <f>10*(0.1099*'num. mol.'!M53-0.085*'num. mol.'!O53+0.0892*'num. mol.'!P53+0+0.0127*'num. mol.'!N53)</f>
        <v>#DIV/0!</v>
      </c>
      <c r="C53" s="14" t="e">
        <f>10*(-0.0591*'num. mol.'!M53-0.0533*'num. mol.'!O53+0.0091*'num. mol.'!P53+0.0906*'num. mol.'!N53)</f>
        <v>#DIV/0!</v>
      </c>
      <c r="D53" s="16">
        <f>IF(óxidos!B53&gt;70,"SiO2&gt;70","")</f>
      </c>
      <c r="E53" s="16" t="str">
        <f>IF(óxidos!B53&lt;64,"SiO2&lt;64","")</f>
        <v>SiO2&lt;64</v>
      </c>
    </row>
    <row r="54" spans="1:5" ht="12.75">
      <c r="A54">
        <f>óxidos!A54</f>
        <v>0</v>
      </c>
      <c r="B54" s="14" t="e">
        <f>10*(0.1099*'num. mol.'!M54-0.085*'num. mol.'!O54+0.0892*'num. mol.'!P54+0+0.0127*'num. mol.'!N54)</f>
        <v>#DIV/0!</v>
      </c>
      <c r="C54" s="14" t="e">
        <f>10*(-0.0591*'num. mol.'!M54-0.0533*'num. mol.'!O54+0.0091*'num. mol.'!P54+0.0906*'num. mol.'!N54)</f>
        <v>#DIV/0!</v>
      </c>
      <c r="D54" s="16">
        <f>IF(óxidos!B54&gt;70,"SiO2&gt;70","")</f>
      </c>
      <c r="E54" s="16" t="str">
        <f>IF(óxidos!B54&lt;64,"SiO2&lt;64","")</f>
        <v>SiO2&lt;64</v>
      </c>
    </row>
    <row r="55" spans="1:5" ht="12.75">
      <c r="A55">
        <f>óxidos!A55</f>
        <v>0</v>
      </c>
      <c r="B55" s="14" t="e">
        <f>10*(0.1099*'num. mol.'!M55-0.085*'num. mol.'!O55+0.0892*'num. mol.'!P55+0+0.0127*'num. mol.'!N55)</f>
        <v>#DIV/0!</v>
      </c>
      <c r="C55" s="14" t="e">
        <f>10*(-0.0591*'num. mol.'!M55-0.0533*'num. mol.'!O55+0.0091*'num. mol.'!P55+0.0906*'num. mol.'!N55)</f>
        <v>#DIV/0!</v>
      </c>
      <c r="D55" s="16">
        <f>IF(óxidos!B55&gt;70,"SiO2&gt;70","")</f>
      </c>
      <c r="E55" s="16" t="str">
        <f>IF(óxidos!B55&lt;64,"SiO2&lt;64","")</f>
        <v>SiO2&lt;64</v>
      </c>
    </row>
    <row r="56" spans="1:5" ht="12.75">
      <c r="A56">
        <f>óxidos!A56</f>
        <v>0</v>
      </c>
      <c r="B56" s="14" t="e">
        <f>10*(0.1099*'num. mol.'!M56-0.085*'num. mol.'!O56+0.0892*'num. mol.'!P56+0+0.0127*'num. mol.'!N56)</f>
        <v>#DIV/0!</v>
      </c>
      <c r="C56" s="14" t="e">
        <f>10*(-0.0591*'num. mol.'!M56-0.0533*'num. mol.'!O56+0.0091*'num. mol.'!P56+0.0906*'num. mol.'!N56)</f>
        <v>#DIV/0!</v>
      </c>
      <c r="D56" s="16">
        <f>IF(óxidos!B56&gt;70,"SiO2&gt;70","")</f>
      </c>
      <c r="E56" s="16" t="str">
        <f>IF(óxidos!B56&lt;64,"SiO2&lt;64","")</f>
        <v>SiO2&lt;64</v>
      </c>
    </row>
    <row r="57" spans="1:5" ht="12.75">
      <c r="A57">
        <f>óxidos!A57</f>
        <v>0</v>
      </c>
      <c r="B57" s="14" t="e">
        <f>10*(0.1099*'num. mol.'!M57-0.085*'num. mol.'!O57+0.0892*'num. mol.'!P57+0+0.0127*'num. mol.'!N57)</f>
        <v>#DIV/0!</v>
      </c>
      <c r="C57" s="14" t="e">
        <f>10*(-0.0591*'num. mol.'!M57-0.0533*'num. mol.'!O57+0.0091*'num. mol.'!P57+0.0906*'num. mol.'!N57)</f>
        <v>#DIV/0!</v>
      </c>
      <c r="D57" s="16">
        <f>IF(óxidos!B57&gt;70,"SiO2&gt;70","")</f>
      </c>
      <c r="E57" s="16" t="str">
        <f>IF(óxidos!B57&lt;64,"SiO2&lt;64","")</f>
        <v>SiO2&lt;64</v>
      </c>
    </row>
    <row r="58" spans="1:5" ht="12.75">
      <c r="A58">
        <f>óxidos!A58</f>
        <v>0</v>
      </c>
      <c r="B58" s="14" t="e">
        <f>10*(0.1099*'num. mol.'!M58-0.085*'num. mol.'!O58+0.0892*'num. mol.'!P58+0+0.0127*'num. mol.'!N58)</f>
        <v>#DIV/0!</v>
      </c>
      <c r="C58" s="14" t="e">
        <f>10*(-0.0591*'num. mol.'!M58-0.0533*'num. mol.'!O58+0.0091*'num. mol.'!P58+0.0906*'num. mol.'!N58)</f>
        <v>#DIV/0!</v>
      </c>
      <c r="D58" s="16">
        <f>IF(óxidos!B58&gt;70,"SiO2&gt;70","")</f>
      </c>
      <c r="E58" s="16" t="str">
        <f>IF(óxidos!B58&lt;64,"SiO2&lt;64","")</f>
        <v>SiO2&lt;64</v>
      </c>
    </row>
    <row r="59" spans="1:5" ht="12.75">
      <c r="A59">
        <f>óxidos!A59</f>
        <v>0</v>
      </c>
      <c r="B59" s="14" t="e">
        <f>10*(0.1099*'num. mol.'!M59-0.085*'num. mol.'!O59+0.0892*'num. mol.'!P59+0+0.0127*'num. mol.'!N59)</f>
        <v>#DIV/0!</v>
      </c>
      <c r="C59" s="14" t="e">
        <f>10*(-0.0591*'num. mol.'!M59-0.0533*'num. mol.'!O59+0.0091*'num. mol.'!P59+0.0906*'num. mol.'!N59)</f>
        <v>#DIV/0!</v>
      </c>
      <c r="D59" s="16">
        <f>IF(óxidos!B59&gt;70,"SiO2&gt;70","")</f>
      </c>
      <c r="E59" s="16" t="str">
        <f>IF(óxidos!B59&lt;64,"SiO2&lt;64","")</f>
        <v>SiO2&lt;64</v>
      </c>
    </row>
    <row r="60" spans="1:5" ht="12.75">
      <c r="A60">
        <f>óxidos!A60</f>
        <v>0</v>
      </c>
      <c r="B60" s="14" t="e">
        <f>10*(0.1099*'num. mol.'!M60-0.085*'num. mol.'!O60+0.0892*'num. mol.'!P60+0+0.0127*'num. mol.'!N60)</f>
        <v>#DIV/0!</v>
      </c>
      <c r="C60" s="14" t="e">
        <f>10*(-0.0591*'num. mol.'!M60-0.0533*'num. mol.'!O60+0.0091*'num. mol.'!P60+0.0906*'num. mol.'!N60)</f>
        <v>#DIV/0!</v>
      </c>
      <c r="D60" s="16">
        <f>IF(óxidos!B60&gt;70,"SiO2&gt;70","")</f>
      </c>
      <c r="E60" s="16" t="str">
        <f>IF(óxidos!B60&lt;64,"SiO2&lt;64","")</f>
        <v>SiO2&lt;64</v>
      </c>
    </row>
    <row r="61" spans="1:5" ht="12.75">
      <c r="A61">
        <f>óxidos!A61</f>
        <v>0</v>
      </c>
      <c r="B61" s="14" t="e">
        <f>10*(0.1099*'num. mol.'!M61-0.085*'num. mol.'!O61+0.0892*'num. mol.'!P61+0+0.0127*'num. mol.'!N61)</f>
        <v>#DIV/0!</v>
      </c>
      <c r="C61" s="14" t="e">
        <f>10*(-0.0591*'num. mol.'!M61-0.0533*'num. mol.'!O61+0.0091*'num. mol.'!P61+0.0906*'num. mol.'!N61)</f>
        <v>#DIV/0!</v>
      </c>
      <c r="D61" s="16">
        <f>IF(óxidos!B61&gt;70,"SiO2&gt;70","")</f>
      </c>
      <c r="E61" s="16" t="str">
        <f>IF(óxidos!B61&lt;64,"SiO2&lt;64","")</f>
        <v>SiO2&lt;64</v>
      </c>
    </row>
    <row r="62" spans="1:5" ht="12.75">
      <c r="A62">
        <f>óxidos!A62</f>
        <v>0</v>
      </c>
      <c r="B62" s="14" t="e">
        <f>10*(0.1099*'num. mol.'!M62-0.085*'num. mol.'!O62+0.0892*'num. mol.'!P62+0+0.0127*'num. mol.'!N62)</f>
        <v>#DIV/0!</v>
      </c>
      <c r="C62" s="14" t="e">
        <f>10*(-0.0591*'num. mol.'!M62-0.0533*'num. mol.'!O62+0.0091*'num. mol.'!P62+0.0906*'num. mol.'!N62)</f>
        <v>#DIV/0!</v>
      </c>
      <c r="D62" s="16">
        <f>IF(óxidos!B62&gt;70,"SiO2&gt;70","")</f>
      </c>
      <c r="E62" s="16" t="str">
        <f>IF(óxidos!B62&lt;64,"SiO2&lt;64","")</f>
        <v>SiO2&lt;64</v>
      </c>
    </row>
    <row r="63" spans="1:5" ht="12.75">
      <c r="A63">
        <f>óxidos!A63</f>
        <v>0</v>
      </c>
      <c r="B63" s="14" t="e">
        <f>10*(0.1099*'num. mol.'!M63-0.085*'num. mol.'!O63+0.0892*'num. mol.'!P63+0+0.0127*'num. mol.'!N63)</f>
        <v>#DIV/0!</v>
      </c>
      <c r="C63" s="14" t="e">
        <f>10*(-0.0591*'num. mol.'!M63-0.0533*'num. mol.'!O63+0.0091*'num. mol.'!P63+0.0906*'num. mol.'!N63)</f>
        <v>#DIV/0!</v>
      </c>
      <c r="D63" s="16">
        <f>IF(óxidos!B63&gt;70,"SiO2&gt;70","")</f>
      </c>
      <c r="E63" s="16" t="str">
        <f>IF(óxidos!B63&lt;64,"SiO2&lt;64","")</f>
        <v>SiO2&lt;64</v>
      </c>
    </row>
    <row r="64" spans="1:5" ht="12.75">
      <c r="A64">
        <f>óxidos!A64</f>
        <v>0</v>
      </c>
      <c r="B64" s="14" t="e">
        <f>10*(0.1099*'num. mol.'!M64-0.085*'num. mol.'!O64+0.0892*'num. mol.'!P64+0+0.0127*'num. mol.'!N64)</f>
        <v>#DIV/0!</v>
      </c>
      <c r="C64" s="14" t="e">
        <f>10*(-0.0591*'num. mol.'!M64-0.0533*'num. mol.'!O64+0.0091*'num. mol.'!P64+0.0906*'num. mol.'!N64)</f>
        <v>#DIV/0!</v>
      </c>
      <c r="D64" s="16">
        <f>IF(óxidos!B64&gt;70,"SiO2&gt;70","")</f>
      </c>
      <c r="E64" s="16" t="str">
        <f>IF(óxidos!B64&lt;64,"SiO2&lt;64","")</f>
        <v>SiO2&lt;64</v>
      </c>
    </row>
    <row r="65" spans="1:5" ht="12.75">
      <c r="A65">
        <f>óxidos!A65</f>
        <v>0</v>
      </c>
      <c r="B65" s="14" t="e">
        <f>10*(0.1099*'num. mol.'!M65-0.085*'num. mol.'!O65+0.0892*'num. mol.'!P65+0+0.0127*'num. mol.'!N65)</f>
        <v>#DIV/0!</v>
      </c>
      <c r="C65" s="14" t="e">
        <f>10*(-0.0591*'num. mol.'!M65-0.0533*'num. mol.'!O65+0.0091*'num. mol.'!P65+0.0906*'num. mol.'!N65)</f>
        <v>#DIV/0!</v>
      </c>
      <c r="D65" s="16">
        <f>IF(óxidos!B65&gt;70,"SiO2&gt;70","")</f>
      </c>
      <c r="E65" s="16" t="str">
        <f>IF(óxidos!B65&lt;64,"SiO2&lt;64","")</f>
        <v>SiO2&lt;64</v>
      </c>
    </row>
    <row r="66" spans="1:5" ht="12.75">
      <c r="A66">
        <f>óxidos!A66</f>
        <v>0</v>
      </c>
      <c r="B66" s="14" t="e">
        <f>10*(0.1099*'num. mol.'!M66-0.085*'num. mol.'!O66+0.0892*'num. mol.'!P66+0+0.0127*'num. mol.'!N66)</f>
        <v>#DIV/0!</v>
      </c>
      <c r="C66" s="14" t="e">
        <f>10*(-0.0591*'num. mol.'!M66-0.0533*'num. mol.'!O66+0.0091*'num. mol.'!P66+0.0906*'num. mol.'!N66)</f>
        <v>#DIV/0!</v>
      </c>
      <c r="D66" s="16">
        <f>IF(óxidos!B66&gt;70,"SiO2&gt;70","")</f>
      </c>
      <c r="E66" s="16" t="str">
        <f>IF(óxidos!B66&lt;64,"SiO2&lt;64","")</f>
        <v>SiO2&lt;64</v>
      </c>
    </row>
    <row r="67" spans="1:5" ht="12.75">
      <c r="A67">
        <f>óxidos!A67</f>
        <v>0</v>
      </c>
      <c r="B67" s="14" t="e">
        <f>10*(0.1099*'num. mol.'!M67-0.085*'num. mol.'!O67+0.0892*'num. mol.'!P67+0+0.0127*'num. mol.'!N67)</f>
        <v>#DIV/0!</v>
      </c>
      <c r="C67" s="14" t="e">
        <f>10*(-0.0591*'num. mol.'!M67-0.0533*'num. mol.'!O67+0.0091*'num. mol.'!P67+0.0906*'num. mol.'!N67)</f>
        <v>#DIV/0!</v>
      </c>
      <c r="D67" s="16">
        <f>IF(óxidos!B67&gt;70,"SiO2&gt;70","")</f>
      </c>
      <c r="E67" s="16" t="str">
        <f>IF(óxidos!B67&lt;64,"SiO2&lt;64","")</f>
        <v>SiO2&lt;64</v>
      </c>
    </row>
    <row r="68" spans="1:5" ht="12.75">
      <c r="A68">
        <f>óxidos!A68</f>
        <v>0</v>
      </c>
      <c r="B68" s="14" t="e">
        <f>10*(0.1099*'num. mol.'!M68-0.085*'num. mol.'!O68+0.0892*'num. mol.'!P68+0+0.0127*'num. mol.'!N68)</f>
        <v>#DIV/0!</v>
      </c>
      <c r="C68" s="14" t="e">
        <f>10*(-0.0591*'num. mol.'!M68-0.0533*'num. mol.'!O68+0.0091*'num. mol.'!P68+0.0906*'num. mol.'!N68)</f>
        <v>#DIV/0!</v>
      </c>
      <c r="D68" s="16">
        <f>IF(óxidos!B68&gt;70,"SiO2&gt;70","")</f>
      </c>
      <c r="E68" s="16" t="str">
        <f>IF(óxidos!B68&lt;64,"SiO2&lt;64","")</f>
        <v>SiO2&lt;64</v>
      </c>
    </row>
    <row r="69" spans="1:5" ht="12.75">
      <c r="A69">
        <f>óxidos!A69</f>
        <v>0</v>
      </c>
      <c r="B69" s="14" t="e">
        <f>10*(0.1099*'num. mol.'!M69-0.085*'num. mol.'!O69+0.0892*'num. mol.'!P69+0+0.0127*'num. mol.'!N69)</f>
        <v>#DIV/0!</v>
      </c>
      <c r="C69" s="14" t="e">
        <f>10*(-0.0591*'num. mol.'!M69-0.0533*'num. mol.'!O69+0.0091*'num. mol.'!P69+0.0906*'num. mol.'!N69)</f>
        <v>#DIV/0!</v>
      </c>
      <c r="D69" s="16">
        <f>IF(óxidos!B69&gt;70,"SiO2&gt;70","")</f>
      </c>
      <c r="E69" s="16" t="str">
        <f>IF(óxidos!B69&lt;64,"SiO2&lt;64","")</f>
        <v>SiO2&lt;64</v>
      </c>
    </row>
    <row r="70" spans="1:5" ht="12.75">
      <c r="A70">
        <f>óxidos!A70</f>
        <v>0</v>
      </c>
      <c r="B70" s="14" t="e">
        <f>10*(0.1099*'num. mol.'!M70-0.085*'num. mol.'!O70+0.0892*'num. mol.'!P70+0+0.0127*'num. mol.'!N70)</f>
        <v>#DIV/0!</v>
      </c>
      <c r="C70" s="14" t="e">
        <f>10*(-0.0591*'num. mol.'!M70-0.0533*'num. mol.'!O70+0.0091*'num. mol.'!P70+0.0906*'num. mol.'!N70)</f>
        <v>#DIV/0!</v>
      </c>
      <c r="D70" s="16">
        <f>IF(óxidos!B70&gt;70,"SiO2&gt;70","")</f>
      </c>
      <c r="E70" s="16" t="str">
        <f>IF(óxidos!B70&lt;64,"SiO2&lt;64","")</f>
        <v>SiO2&lt;64</v>
      </c>
    </row>
    <row r="71" spans="1:5" ht="12.75">
      <c r="A71">
        <f>óxidos!A71</f>
        <v>0</v>
      </c>
      <c r="B71" s="14" t="e">
        <f>10*(0.1099*'num. mol.'!M71-0.085*'num. mol.'!O71+0.0892*'num. mol.'!P71+0+0.0127*'num. mol.'!N71)</f>
        <v>#DIV/0!</v>
      </c>
      <c r="C71" s="14" t="e">
        <f>10*(-0.0591*'num. mol.'!M71-0.0533*'num. mol.'!O71+0.0091*'num. mol.'!P71+0.0906*'num. mol.'!N71)</f>
        <v>#DIV/0!</v>
      </c>
      <c r="D71" s="16">
        <f>IF(óxidos!B71&gt;70,"SiO2&gt;70","")</f>
      </c>
      <c r="E71" s="16" t="str">
        <f>IF(óxidos!B71&lt;64,"SiO2&lt;64","")</f>
        <v>SiO2&lt;64</v>
      </c>
    </row>
    <row r="72" spans="1:5" ht="12.75">
      <c r="A72">
        <f>óxidos!A72</f>
        <v>0</v>
      </c>
      <c r="B72" s="14" t="e">
        <f>10*(0.1099*'num. mol.'!M72-0.085*'num. mol.'!O72+0.0892*'num. mol.'!P72+0+0.0127*'num. mol.'!N72)</f>
        <v>#DIV/0!</v>
      </c>
      <c r="C72" s="14" t="e">
        <f>10*(-0.0591*'num. mol.'!M72-0.0533*'num. mol.'!O72+0.0091*'num. mol.'!P72+0.0906*'num. mol.'!N72)</f>
        <v>#DIV/0!</v>
      </c>
      <c r="D72" s="16">
        <f>IF(óxidos!B72&gt;70,"SiO2&gt;70","")</f>
      </c>
      <c r="E72" s="16" t="str">
        <f>IF(óxidos!B72&lt;64,"SiO2&lt;64","")</f>
        <v>SiO2&lt;64</v>
      </c>
    </row>
    <row r="73" spans="1:5" ht="12.75">
      <c r="A73">
        <f>óxidos!A73</f>
        <v>0</v>
      </c>
      <c r="B73" s="14" t="e">
        <f>10*(0.1099*'num. mol.'!M73-0.085*'num. mol.'!O73+0.0892*'num. mol.'!P73+0+0.0127*'num. mol.'!N73)</f>
        <v>#DIV/0!</v>
      </c>
      <c r="C73" s="14" t="e">
        <f>10*(-0.0591*'num. mol.'!M73-0.0533*'num. mol.'!O73+0.0091*'num. mol.'!P73+0.0906*'num. mol.'!N73)</f>
        <v>#DIV/0!</v>
      </c>
      <c r="D73" s="16">
        <f>IF(óxidos!B73&gt;70,"SiO2&gt;70","")</f>
      </c>
      <c r="E73" s="16" t="str">
        <f>IF(óxidos!B73&lt;64,"SiO2&lt;64","")</f>
        <v>SiO2&lt;64</v>
      </c>
    </row>
    <row r="74" spans="1:5" ht="12.75">
      <c r="A74">
        <f>óxidos!A74</f>
        <v>0</v>
      </c>
      <c r="B74" s="14" t="e">
        <f>10*(0.1099*'num. mol.'!M74-0.085*'num. mol.'!O74+0.0892*'num. mol.'!P74+0+0.0127*'num. mol.'!N74)</f>
        <v>#DIV/0!</v>
      </c>
      <c r="C74" s="14" t="e">
        <f>10*(-0.0591*'num. mol.'!M74-0.0533*'num. mol.'!O74+0.0091*'num. mol.'!P74+0.0906*'num. mol.'!N74)</f>
        <v>#DIV/0!</v>
      </c>
      <c r="D74" s="16">
        <f>IF(óxidos!B74&gt;70,"SiO2&gt;70","")</f>
      </c>
      <c r="E74" s="16" t="str">
        <f>IF(óxidos!B74&lt;64,"SiO2&lt;64","")</f>
        <v>SiO2&lt;64</v>
      </c>
    </row>
    <row r="75" spans="1:5" ht="12.75">
      <c r="A75">
        <f>óxidos!A75</f>
        <v>0</v>
      </c>
      <c r="B75" s="14" t="e">
        <f>10*(0.1099*'num. mol.'!M75-0.085*'num. mol.'!O75+0.0892*'num. mol.'!P75+0+0.0127*'num. mol.'!N75)</f>
        <v>#DIV/0!</v>
      </c>
      <c r="C75" s="14" t="e">
        <f>10*(-0.0591*'num. mol.'!M75-0.0533*'num. mol.'!O75+0.0091*'num. mol.'!P75+0.0906*'num. mol.'!N75)</f>
        <v>#DIV/0!</v>
      </c>
      <c r="D75" s="16">
        <f>IF(óxidos!B75&gt;70,"SiO2&gt;70","")</f>
      </c>
      <c r="E75" s="16" t="str">
        <f>IF(óxidos!B75&lt;64,"SiO2&lt;64","")</f>
        <v>SiO2&lt;64</v>
      </c>
    </row>
    <row r="76" spans="1:5" ht="12.75">
      <c r="A76">
        <f>óxidos!A76</f>
        <v>0</v>
      </c>
      <c r="B76" s="14" t="e">
        <f>10*(0.1099*'num. mol.'!M76-0.085*'num. mol.'!O76+0.0892*'num. mol.'!P76+0+0.0127*'num. mol.'!N76)</f>
        <v>#DIV/0!</v>
      </c>
      <c r="C76" s="14" t="e">
        <f>10*(-0.0591*'num. mol.'!M76-0.0533*'num. mol.'!O76+0.0091*'num. mol.'!P76+0.0906*'num. mol.'!N76)</f>
        <v>#DIV/0!</v>
      </c>
      <c r="D76" s="16">
        <f>IF(óxidos!B76&gt;70,"SiO2&gt;70","")</f>
      </c>
      <c r="E76" s="16" t="str">
        <f>IF(óxidos!B76&lt;64,"SiO2&lt;64","")</f>
        <v>SiO2&lt;64</v>
      </c>
    </row>
    <row r="77" spans="1:5" ht="12.75">
      <c r="A77">
        <f>óxidos!A77</f>
        <v>0</v>
      </c>
      <c r="B77" s="14" t="e">
        <f>10*(0.1099*'num. mol.'!M77-0.085*'num. mol.'!O77+0.0892*'num. mol.'!P77+0+0.0127*'num. mol.'!N77)</f>
        <v>#DIV/0!</v>
      </c>
      <c r="C77" s="14" t="e">
        <f>10*(-0.0591*'num. mol.'!M77-0.0533*'num. mol.'!O77+0.0091*'num. mol.'!P77+0.0906*'num. mol.'!N77)</f>
        <v>#DIV/0!</v>
      </c>
      <c r="D77" s="16">
        <f>IF(óxidos!B77&gt;70,"SiO2&gt;70","")</f>
      </c>
      <c r="E77" s="16" t="str">
        <f>IF(óxidos!B77&lt;64,"SiO2&lt;64","")</f>
        <v>SiO2&lt;64</v>
      </c>
    </row>
    <row r="78" spans="1:5" ht="12.75">
      <c r="A78">
        <f>óxidos!A78</f>
        <v>0</v>
      </c>
      <c r="B78" s="14" t="e">
        <f>10*(0.1099*'num. mol.'!M78-0.085*'num. mol.'!O78+0.0892*'num. mol.'!P78+0+0.0127*'num. mol.'!N78)</f>
        <v>#DIV/0!</v>
      </c>
      <c r="C78" s="14" t="e">
        <f>10*(-0.0591*'num. mol.'!M78-0.0533*'num. mol.'!O78+0.0091*'num. mol.'!P78+0.0906*'num. mol.'!N78)</f>
        <v>#DIV/0!</v>
      </c>
      <c r="D78" s="16">
        <f>IF(óxidos!B78&gt;70,"SiO2&gt;70","")</f>
      </c>
      <c r="E78" s="16" t="str">
        <f>IF(óxidos!B78&lt;64,"SiO2&lt;64","")</f>
        <v>SiO2&lt;64</v>
      </c>
    </row>
    <row r="79" spans="1:5" ht="12.75">
      <c r="A79">
        <f>óxidos!A79</f>
        <v>0</v>
      </c>
      <c r="B79" s="14" t="e">
        <f>10*(0.1099*'num. mol.'!M79-0.085*'num. mol.'!O79+0.0892*'num. mol.'!P79+0+0.0127*'num. mol.'!N79)</f>
        <v>#DIV/0!</v>
      </c>
      <c r="C79" s="14" t="e">
        <f>10*(-0.0591*'num. mol.'!M79-0.0533*'num. mol.'!O79+0.0091*'num. mol.'!P79+0.0906*'num. mol.'!N79)</f>
        <v>#DIV/0!</v>
      </c>
      <c r="D79" s="16">
        <f>IF(óxidos!B79&gt;70,"SiO2&gt;70","")</f>
      </c>
      <c r="E79" s="16" t="str">
        <f>IF(óxidos!B79&lt;64,"SiO2&lt;64","")</f>
        <v>SiO2&lt;64</v>
      </c>
    </row>
    <row r="80" spans="1:5" ht="12.75">
      <c r="A80">
        <f>óxidos!A80</f>
        <v>0</v>
      </c>
      <c r="B80" s="14" t="e">
        <f>10*(0.1099*'num. mol.'!M80-0.085*'num. mol.'!O80+0.0892*'num. mol.'!P80+0+0.0127*'num. mol.'!N80)</f>
        <v>#DIV/0!</v>
      </c>
      <c r="C80" s="14" t="e">
        <f>10*(-0.0591*'num. mol.'!M80-0.0533*'num. mol.'!O80+0.0091*'num. mol.'!P80+0.0906*'num. mol.'!N80)</f>
        <v>#DIV/0!</v>
      </c>
      <c r="D80" s="16">
        <f>IF(óxidos!B80&gt;70,"SiO2&gt;70","")</f>
      </c>
      <c r="E80" s="16" t="str">
        <f>IF(óxidos!B80&lt;64,"SiO2&lt;64","")</f>
        <v>SiO2&lt;64</v>
      </c>
    </row>
    <row r="81" spans="1:5" ht="12.75">
      <c r="A81">
        <f>óxidos!A81</f>
        <v>0</v>
      </c>
      <c r="B81" s="14" t="e">
        <f>10*(0.1099*'num. mol.'!M81-0.085*'num. mol.'!O81+0.0892*'num. mol.'!P81+0+0.0127*'num. mol.'!N81)</f>
        <v>#DIV/0!</v>
      </c>
      <c r="C81" s="14" t="e">
        <f>10*(-0.0591*'num. mol.'!M81-0.0533*'num. mol.'!O81+0.0091*'num. mol.'!P81+0.0906*'num. mol.'!N81)</f>
        <v>#DIV/0!</v>
      </c>
      <c r="D81" s="16">
        <f>IF(óxidos!B81&gt;70,"SiO2&gt;70","")</f>
      </c>
      <c r="E81" s="16" t="str">
        <f>IF(óxidos!B81&lt;64,"SiO2&lt;64","")</f>
        <v>SiO2&lt;64</v>
      </c>
    </row>
    <row r="82" spans="1:5" ht="12.75">
      <c r="A82">
        <f>óxidos!A82</f>
        <v>0</v>
      </c>
      <c r="B82" s="14" t="e">
        <f>10*(0.1099*'num. mol.'!M82-0.085*'num. mol.'!O82+0.0892*'num. mol.'!P82+0+0.0127*'num. mol.'!N82)</f>
        <v>#DIV/0!</v>
      </c>
      <c r="C82" s="14" t="e">
        <f>10*(-0.0591*'num. mol.'!M82-0.0533*'num. mol.'!O82+0.0091*'num. mol.'!P82+0.0906*'num. mol.'!N82)</f>
        <v>#DIV/0!</v>
      </c>
      <c r="D82" s="16">
        <f>IF(óxidos!B82&gt;70,"SiO2&gt;70","")</f>
      </c>
      <c r="E82" s="16" t="str">
        <f>IF(óxidos!B82&lt;64,"SiO2&lt;64","")</f>
        <v>SiO2&lt;64</v>
      </c>
    </row>
    <row r="83" spans="1:5" ht="12.75">
      <c r="A83">
        <f>óxidos!A83</f>
        <v>0</v>
      </c>
      <c r="B83" s="14" t="e">
        <f>10*(0.1099*'num. mol.'!M83-0.085*'num. mol.'!O83+0.0892*'num. mol.'!P83+0+0.0127*'num. mol.'!N83)</f>
        <v>#DIV/0!</v>
      </c>
      <c r="C83" s="14" t="e">
        <f>10*(-0.0591*'num. mol.'!M83-0.0533*'num. mol.'!O83+0.0091*'num. mol.'!P83+0.0906*'num. mol.'!N83)</f>
        <v>#DIV/0!</v>
      </c>
      <c r="D83" s="16">
        <f>IF(óxidos!B83&gt;70,"SiO2&gt;70","")</f>
      </c>
      <c r="E83" s="16" t="str">
        <f>IF(óxidos!B83&lt;64,"SiO2&lt;64","")</f>
        <v>SiO2&lt;64</v>
      </c>
    </row>
    <row r="84" spans="1:5" ht="12.75">
      <c r="A84">
        <f>óxidos!A84</f>
        <v>0</v>
      </c>
      <c r="B84" s="14" t="e">
        <f>10*(0.1099*'num. mol.'!M84-0.085*'num. mol.'!O84+0.0892*'num. mol.'!P84+0+0.0127*'num. mol.'!N84)</f>
        <v>#DIV/0!</v>
      </c>
      <c r="C84" s="14" t="e">
        <f>10*(-0.0591*'num. mol.'!M84-0.0533*'num. mol.'!O84+0.0091*'num. mol.'!P84+0.0906*'num. mol.'!N84)</f>
        <v>#DIV/0!</v>
      </c>
      <c r="D84" s="16">
        <f>IF(óxidos!B84&gt;70,"SiO2&gt;70","")</f>
      </c>
      <c r="E84" s="16" t="str">
        <f>IF(óxidos!B84&lt;64,"SiO2&lt;64","")</f>
        <v>SiO2&lt;64</v>
      </c>
    </row>
    <row r="85" spans="1:5" ht="12.75">
      <c r="A85">
        <f>óxidos!A85</f>
        <v>0</v>
      </c>
      <c r="B85" s="14" t="e">
        <f>10*(0.1099*'num. mol.'!M85-0.085*'num. mol.'!O85+0.0892*'num. mol.'!P85+0+0.0127*'num. mol.'!N85)</f>
        <v>#DIV/0!</v>
      </c>
      <c r="C85" s="14" t="e">
        <f>10*(-0.0591*'num. mol.'!M85-0.0533*'num. mol.'!O85+0.0091*'num. mol.'!P85+0.0906*'num. mol.'!N85)</f>
        <v>#DIV/0!</v>
      </c>
      <c r="D85" s="16">
        <f>IF(óxidos!B85&gt;70,"SiO2&gt;70","")</f>
      </c>
      <c r="E85" s="16" t="str">
        <f>IF(óxidos!B85&lt;64,"SiO2&lt;64","")</f>
        <v>SiO2&lt;64</v>
      </c>
    </row>
    <row r="86" spans="1:5" ht="12.75">
      <c r="A86">
        <f>óxidos!A86</f>
        <v>0</v>
      </c>
      <c r="B86" s="14" t="e">
        <f>10*(0.1099*'num. mol.'!M86-0.085*'num. mol.'!O86+0.0892*'num. mol.'!P86+0+0.0127*'num. mol.'!N86)</f>
        <v>#DIV/0!</v>
      </c>
      <c r="C86" s="14" t="e">
        <f>10*(-0.0591*'num. mol.'!M86-0.0533*'num. mol.'!O86+0.0091*'num. mol.'!P86+0.0906*'num. mol.'!N86)</f>
        <v>#DIV/0!</v>
      </c>
      <c r="D86" s="16">
        <f>IF(óxidos!B86&gt;70,"SiO2&gt;70","")</f>
      </c>
      <c r="E86" s="16" t="str">
        <f>IF(óxidos!B86&lt;64,"SiO2&lt;64","")</f>
        <v>SiO2&lt;64</v>
      </c>
    </row>
    <row r="87" spans="1:5" ht="12.75">
      <c r="A87">
        <f>óxidos!A87</f>
        <v>0</v>
      </c>
      <c r="B87" s="14" t="e">
        <f>10*(0.1099*'num. mol.'!M87-0.085*'num. mol.'!O87+0.0892*'num. mol.'!P87+0+0.0127*'num. mol.'!N87)</f>
        <v>#DIV/0!</v>
      </c>
      <c r="C87" s="14" t="e">
        <f>10*(-0.0591*'num. mol.'!M87-0.0533*'num. mol.'!O87+0.0091*'num. mol.'!P87+0.0906*'num. mol.'!N87)</f>
        <v>#DIV/0!</v>
      </c>
      <c r="D87" s="16">
        <f>IF(óxidos!B87&gt;70,"SiO2&gt;70","")</f>
      </c>
      <c r="E87" s="16" t="str">
        <f>IF(óxidos!B87&lt;64,"SiO2&lt;64","")</f>
        <v>SiO2&lt;64</v>
      </c>
    </row>
    <row r="88" spans="1:5" ht="12.75">
      <c r="A88">
        <f>óxidos!A88</f>
        <v>0</v>
      </c>
      <c r="B88" s="14" t="e">
        <f>10*(0.1099*'num. mol.'!M88-0.085*'num. mol.'!O88+0.0892*'num. mol.'!P88+0+0.0127*'num. mol.'!N88)</f>
        <v>#DIV/0!</v>
      </c>
      <c r="C88" s="14" t="e">
        <f>10*(-0.0591*'num. mol.'!M88-0.0533*'num. mol.'!O88+0.0091*'num. mol.'!P88+0.0906*'num. mol.'!N88)</f>
        <v>#DIV/0!</v>
      </c>
      <c r="D88" s="16">
        <f>IF(óxidos!B88&gt;70,"SiO2&gt;70","")</f>
      </c>
      <c r="E88" s="16" t="str">
        <f>IF(óxidos!B88&lt;64,"SiO2&lt;64","")</f>
        <v>SiO2&lt;64</v>
      </c>
    </row>
    <row r="89" spans="1:5" ht="12.75">
      <c r="A89">
        <f>óxidos!A89</f>
        <v>0</v>
      </c>
      <c r="B89" s="14" t="e">
        <f>10*(0.1099*'num. mol.'!M89-0.085*'num. mol.'!O89+0.0892*'num. mol.'!P89+0+0.0127*'num. mol.'!N89)</f>
        <v>#DIV/0!</v>
      </c>
      <c r="C89" s="14" t="e">
        <f>10*(-0.0591*'num. mol.'!M89-0.0533*'num. mol.'!O89+0.0091*'num. mol.'!P89+0.0906*'num. mol.'!N89)</f>
        <v>#DIV/0!</v>
      </c>
      <c r="D89" s="16">
        <f>IF(óxidos!B89&gt;70,"SiO2&gt;70","")</f>
      </c>
      <c r="E89" s="16" t="str">
        <f>IF(óxidos!B89&lt;64,"SiO2&lt;64","")</f>
        <v>SiO2&lt;64</v>
      </c>
    </row>
    <row r="90" spans="1:5" ht="12.75">
      <c r="A90">
        <f>óxidos!A90</f>
        <v>0</v>
      </c>
      <c r="B90" s="14" t="e">
        <f>10*(0.1099*'num. mol.'!M90-0.085*'num. mol.'!O90+0.0892*'num. mol.'!P90+0+0.0127*'num. mol.'!N90)</f>
        <v>#DIV/0!</v>
      </c>
      <c r="C90" s="14" t="e">
        <f>10*(-0.0591*'num. mol.'!M90-0.0533*'num. mol.'!O90+0.0091*'num. mol.'!P90+0.0906*'num. mol.'!N90)</f>
        <v>#DIV/0!</v>
      </c>
      <c r="D90" s="16">
        <f>IF(óxidos!B90&gt;70,"SiO2&gt;70","")</f>
      </c>
      <c r="E90" s="16" t="str">
        <f>IF(óxidos!B90&lt;64,"SiO2&lt;64","")</f>
        <v>SiO2&lt;64</v>
      </c>
    </row>
    <row r="91" spans="1:5" ht="12.75">
      <c r="A91">
        <f>óxidos!A91</f>
        <v>0</v>
      </c>
      <c r="B91" s="14" t="e">
        <f>10*(0.1099*'num. mol.'!M91-0.085*'num. mol.'!O91+0.0892*'num. mol.'!P91+0+0.0127*'num. mol.'!N91)</f>
        <v>#DIV/0!</v>
      </c>
      <c r="C91" s="14" t="e">
        <f>10*(-0.0591*'num. mol.'!M91-0.0533*'num. mol.'!O91+0.0091*'num. mol.'!P91+0.0906*'num. mol.'!N91)</f>
        <v>#DIV/0!</v>
      </c>
      <c r="D91" s="16">
        <f>IF(óxidos!B91&gt;70,"SiO2&gt;70","")</f>
      </c>
      <c r="E91" s="16" t="str">
        <f>IF(óxidos!B91&lt;64,"SiO2&lt;64","")</f>
        <v>SiO2&lt;64</v>
      </c>
    </row>
    <row r="92" spans="1:5" ht="12.75">
      <c r="A92">
        <f>óxidos!A92</f>
        <v>0</v>
      </c>
      <c r="B92" s="14" t="e">
        <f>10*(0.1099*'num. mol.'!M92-0.085*'num. mol.'!O92+0.0892*'num. mol.'!P92+0+0.0127*'num. mol.'!N92)</f>
        <v>#DIV/0!</v>
      </c>
      <c r="C92" s="14" t="e">
        <f>10*(-0.0591*'num. mol.'!M92-0.0533*'num. mol.'!O92+0.0091*'num. mol.'!P92+0.0906*'num. mol.'!N92)</f>
        <v>#DIV/0!</v>
      </c>
      <c r="D92" s="16">
        <f>IF(óxidos!B92&gt;70,"SiO2&gt;70","")</f>
      </c>
      <c r="E92" s="16" t="str">
        <f>IF(óxidos!B92&lt;64,"SiO2&lt;64","")</f>
        <v>SiO2&lt;64</v>
      </c>
    </row>
    <row r="93" spans="1:5" ht="12.75">
      <c r="A93">
        <f>óxidos!A93</f>
        <v>0</v>
      </c>
      <c r="B93" s="14" t="e">
        <f>10*(0.1099*'num. mol.'!M93-0.085*'num. mol.'!O93+0.0892*'num. mol.'!P93+0+0.0127*'num. mol.'!N93)</f>
        <v>#DIV/0!</v>
      </c>
      <c r="C93" s="14" t="e">
        <f>10*(-0.0591*'num. mol.'!M93-0.0533*'num. mol.'!O93+0.0091*'num. mol.'!P93+0.0906*'num. mol.'!N93)</f>
        <v>#DIV/0!</v>
      </c>
      <c r="D93" s="16">
        <f>IF(óxidos!B93&gt;70,"SiO2&gt;70","")</f>
      </c>
      <c r="E93" s="16" t="str">
        <f>IF(óxidos!B93&lt;64,"SiO2&lt;64","")</f>
        <v>SiO2&lt;64</v>
      </c>
    </row>
    <row r="94" spans="1:5" ht="12.75">
      <c r="A94">
        <f>óxidos!A94</f>
        <v>0</v>
      </c>
      <c r="B94" s="14" t="e">
        <f>10*(0.1099*'num. mol.'!M94-0.085*'num. mol.'!O94+0.0892*'num. mol.'!P94+0+0.0127*'num. mol.'!N94)</f>
        <v>#DIV/0!</v>
      </c>
      <c r="C94" s="14" t="e">
        <f>10*(-0.0591*'num. mol.'!M94-0.0533*'num. mol.'!O94+0.0091*'num. mol.'!P94+0.0906*'num. mol.'!N94)</f>
        <v>#DIV/0!</v>
      </c>
      <c r="D94" s="16">
        <f>IF(óxidos!B94&gt;70,"SiO2&gt;70","")</f>
      </c>
      <c r="E94" s="16" t="str">
        <f>IF(óxidos!B94&lt;64,"SiO2&lt;64","")</f>
        <v>SiO2&lt;64</v>
      </c>
    </row>
    <row r="95" spans="1:5" ht="12.75">
      <c r="A95">
        <f>óxidos!A95</f>
        <v>0</v>
      </c>
      <c r="B95" s="14" t="e">
        <f>10*(0.1099*'num. mol.'!M95-0.085*'num. mol.'!O95+0.0892*'num. mol.'!P95+0+0.0127*'num. mol.'!N95)</f>
        <v>#DIV/0!</v>
      </c>
      <c r="C95" s="14" t="e">
        <f>10*(-0.0591*'num. mol.'!M95-0.0533*'num. mol.'!O95+0.0091*'num. mol.'!P95+0.0906*'num. mol.'!N95)</f>
        <v>#DIV/0!</v>
      </c>
      <c r="D95" s="16">
        <f>IF(óxidos!B95&gt;70,"SiO2&gt;70","")</f>
      </c>
      <c r="E95" s="16" t="str">
        <f>IF(óxidos!B95&lt;64,"SiO2&lt;64","")</f>
        <v>SiO2&lt;64</v>
      </c>
    </row>
    <row r="96" spans="1:5" ht="12.75">
      <c r="A96">
        <f>óxidos!A96</f>
        <v>0</v>
      </c>
      <c r="B96" s="14" t="e">
        <f>10*(0.1099*'num. mol.'!M96-0.085*'num. mol.'!O96+0.0892*'num. mol.'!P96+0+0.0127*'num. mol.'!N96)</f>
        <v>#DIV/0!</v>
      </c>
      <c r="C96" s="14" t="e">
        <f>10*(-0.0591*'num. mol.'!M96-0.0533*'num. mol.'!O96+0.0091*'num. mol.'!P96+0.0906*'num. mol.'!N96)</f>
        <v>#DIV/0!</v>
      </c>
      <c r="D96" s="16">
        <f>IF(óxidos!B96&gt;70,"SiO2&gt;70","")</f>
      </c>
      <c r="E96" s="16" t="str">
        <f>IF(óxidos!B96&lt;64,"SiO2&lt;64","")</f>
        <v>SiO2&lt;64</v>
      </c>
    </row>
    <row r="97" spans="1:5" ht="12.75">
      <c r="A97">
        <f>óxidos!A97</f>
        <v>0</v>
      </c>
      <c r="B97" s="14" t="e">
        <f>10*(0.1099*'num. mol.'!M97-0.085*'num. mol.'!O97+0.0892*'num. mol.'!P97+0+0.0127*'num. mol.'!N97)</f>
        <v>#DIV/0!</v>
      </c>
      <c r="C97" s="14" t="e">
        <f>10*(-0.0591*'num. mol.'!M97-0.0533*'num. mol.'!O97+0.0091*'num. mol.'!P97+0.0906*'num. mol.'!N97)</f>
        <v>#DIV/0!</v>
      </c>
      <c r="D97" s="16">
        <f>IF(óxidos!B97&gt;70,"SiO2&gt;70","")</f>
      </c>
      <c r="E97" s="16" t="str">
        <f>IF(óxidos!B97&lt;64,"SiO2&lt;64","")</f>
        <v>SiO2&lt;64</v>
      </c>
    </row>
    <row r="98" spans="1:5" ht="12.75">
      <c r="A98">
        <f>óxidos!A98</f>
        <v>0</v>
      </c>
      <c r="B98" s="14" t="e">
        <f>10*(0.1099*'num. mol.'!M98-0.085*'num. mol.'!O98+0.0892*'num. mol.'!P98+0+0.0127*'num. mol.'!N98)</f>
        <v>#DIV/0!</v>
      </c>
      <c r="C98" s="14" t="e">
        <f>10*(-0.0591*'num. mol.'!M98-0.0533*'num. mol.'!O98+0.0091*'num. mol.'!P98+0.0906*'num. mol.'!N98)</f>
        <v>#DIV/0!</v>
      </c>
      <c r="D98" s="16">
        <f>IF(óxidos!B98&gt;70,"SiO2&gt;70","")</f>
      </c>
      <c r="E98" s="16" t="str">
        <f>IF(óxidos!B98&lt;64,"SiO2&lt;64","")</f>
        <v>SiO2&lt;64</v>
      </c>
    </row>
    <row r="99" spans="1:5" ht="12.75">
      <c r="A99">
        <f>óxidos!A99</f>
        <v>0</v>
      </c>
      <c r="B99" s="14" t="e">
        <f>10*(0.1099*'num. mol.'!M99-0.085*'num. mol.'!O99+0.0892*'num. mol.'!P99+0+0.0127*'num. mol.'!N99)</f>
        <v>#DIV/0!</v>
      </c>
      <c r="C99" s="14" t="e">
        <f>10*(-0.0591*'num. mol.'!M99-0.0533*'num. mol.'!O99+0.0091*'num. mol.'!P99+0.0906*'num. mol.'!N99)</f>
        <v>#DIV/0!</v>
      </c>
      <c r="D99" s="16">
        <f>IF(óxidos!B99&gt;70,"SiO2&gt;70","")</f>
      </c>
      <c r="E99" s="16" t="str">
        <f>IF(óxidos!B99&lt;64,"SiO2&lt;64","")</f>
        <v>SiO2&lt;64</v>
      </c>
    </row>
    <row r="100" spans="1:5" ht="12.75">
      <c r="A100">
        <f>óxidos!A100</f>
        <v>0</v>
      </c>
      <c r="B100" s="14" t="e">
        <f>10*(0.1099*'num. mol.'!M100-0.085*'num. mol.'!O100+0.0892*'num. mol.'!P100+0+0.0127*'num. mol.'!N100)</f>
        <v>#DIV/0!</v>
      </c>
      <c r="C100" s="14" t="e">
        <f>10*(-0.0591*'num. mol.'!M100-0.0533*'num. mol.'!O100+0.0091*'num. mol.'!P100+0.0906*'num. mol.'!N100)</f>
        <v>#DIV/0!</v>
      </c>
      <c r="D100" s="16">
        <f>IF(óxidos!B100&gt;70,"SiO2&gt;70","")</f>
      </c>
      <c r="E100" s="16" t="str">
        <f>IF(óxidos!B100&lt;64,"SiO2&lt;64","")</f>
        <v>SiO2&lt;64</v>
      </c>
    </row>
    <row r="101" spans="1:5" ht="12.75">
      <c r="A101">
        <f>óxidos!A101</f>
        <v>0</v>
      </c>
      <c r="B101" s="14" t="e">
        <f>10*(0.1099*'num. mol.'!M101-0.085*'num. mol.'!O101+0.0892*'num. mol.'!P101+0+0.0127*'num. mol.'!N101)</f>
        <v>#DIV/0!</v>
      </c>
      <c r="C101" s="14" t="e">
        <f>10*(-0.0591*'num. mol.'!M101-0.0533*'num. mol.'!O101+0.0091*'num. mol.'!P101+0.0906*'num. mol.'!N101)</f>
        <v>#DIV/0!</v>
      </c>
      <c r="D101" s="16">
        <f>IF(óxidos!B101&gt;70,"SiO2&gt;70","")</f>
      </c>
      <c r="E101" s="16" t="str">
        <f>IF(óxidos!B101&lt;64,"SiO2&lt;64","")</f>
        <v>SiO2&lt;64</v>
      </c>
    </row>
  </sheetData>
  <sheetProtection password="E301" sheet="1" objects="1" scenarios="1"/>
  <printOptions horizontalCentered="1" verticalCentered="1"/>
  <pageMargins left="0.75" right="0.75" top="1" bottom="1" header="0" footer="0"/>
  <pageSetup fitToHeight="1" fitToWidth="1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1"/>
  <sheetViews>
    <sheetView zoomScale="200" zoomScaleNormal="200" workbookViewId="0" topLeftCell="H1">
      <selection activeCell="E1" sqref="E1:L34"/>
    </sheetView>
  </sheetViews>
  <sheetFormatPr defaultColWidth="11.00390625" defaultRowHeight="12"/>
  <cols>
    <col min="1" max="1" width="15.50390625" style="0" customWidth="1"/>
    <col min="2" max="2" width="7.375" style="0" customWidth="1"/>
    <col min="3" max="3" width="7.125" style="0" customWidth="1"/>
    <col min="4" max="4" width="10.375" style="0" customWidth="1"/>
  </cols>
  <sheetData>
    <row r="1" spans="1:4" ht="12.75">
      <c r="A1" s="17" t="str">
        <f>óxidos!A1</f>
        <v>Muestra_ID</v>
      </c>
      <c r="B1" s="18" t="s">
        <v>42</v>
      </c>
      <c r="C1" s="18" t="s">
        <v>43</v>
      </c>
      <c r="D1" s="19" t="s">
        <v>44</v>
      </c>
    </row>
    <row r="2" spans="1:4" ht="12">
      <c r="A2" t="str">
        <f>óxidos!A2</f>
        <v>pega_aquí</v>
      </c>
      <c r="B2" s="14" t="e">
        <f>10*(0.1601*'num. mol.'!M2-0.0354*'num. mol.'!O2+0.048*'num. mol.'!P2-0.026*'num. mol.'!N2)</f>
        <v>#DIV/0!</v>
      </c>
      <c r="C2" s="14" t="e">
        <f>10*(0.0061*'num. mol.'!M2-0.0434*'num. mol.'!O2+0.0145*'num. mol.'!P2+0.1236*'num. mol.'!N2)</f>
        <v>#DIV/0!</v>
      </c>
      <c r="D2" s="15" t="str">
        <f>IF(óxidos!B2&lt;70,"SiO2&lt;70","")</f>
        <v>SiO2&lt;70</v>
      </c>
    </row>
    <row r="3" spans="1:4" ht="12">
      <c r="A3">
        <f>óxidos!A3</f>
        <v>0</v>
      </c>
      <c r="B3" s="14" t="e">
        <f>10*(0.1601*'num. mol.'!M3-0.0354*'num. mol.'!O3+0.048*'num. mol.'!P3-0.026*'num. mol.'!N3)</f>
        <v>#DIV/0!</v>
      </c>
      <c r="C3" s="14" t="e">
        <f>10*(0.0061*'num. mol.'!M3-0.0434*'num. mol.'!O3+0.0145*'num. mol.'!P3+0.1236*'num. mol.'!N3)</f>
        <v>#DIV/0!</v>
      </c>
      <c r="D3" s="15" t="str">
        <f>IF(óxidos!B3&lt;70,"SiO2&lt;70","")</f>
        <v>SiO2&lt;70</v>
      </c>
    </row>
    <row r="4" spans="1:4" ht="12">
      <c r="A4">
        <f>óxidos!A4</f>
        <v>0</v>
      </c>
      <c r="B4" s="14" t="e">
        <f>10*(0.1601*'num. mol.'!M4-0.0354*'num. mol.'!O4+0.048*'num. mol.'!P4-0.026*'num. mol.'!N4)</f>
        <v>#DIV/0!</v>
      </c>
      <c r="C4" s="14" t="e">
        <f>10*(0.0061*'num. mol.'!M4-0.0434*'num. mol.'!O4+0.0145*'num. mol.'!P4+0.1236*'num. mol.'!N4)</f>
        <v>#DIV/0!</v>
      </c>
      <c r="D4" s="15" t="str">
        <f>IF(óxidos!B4&lt;70,"SiO2&lt;70","")</f>
        <v>SiO2&lt;70</v>
      </c>
    </row>
    <row r="5" spans="1:4" ht="12">
      <c r="A5">
        <f>óxidos!A5</f>
        <v>0</v>
      </c>
      <c r="B5" s="14" t="e">
        <f>10*(0.1601*'num. mol.'!M5-0.0354*'num. mol.'!O5+0.048*'num. mol.'!P5-0.026*'num. mol.'!N5)</f>
        <v>#DIV/0!</v>
      </c>
      <c r="C5" s="14" t="e">
        <f>10*(0.0061*'num. mol.'!M5-0.0434*'num. mol.'!O5+0.0145*'num. mol.'!P5+0.1236*'num. mol.'!N5)</f>
        <v>#DIV/0!</v>
      </c>
      <c r="D5" s="15" t="str">
        <f>IF(óxidos!B5&lt;70,"SiO2&lt;70","")</f>
        <v>SiO2&lt;70</v>
      </c>
    </row>
    <row r="6" spans="1:4" ht="12">
      <c r="A6">
        <f>óxidos!A6</f>
        <v>0</v>
      </c>
      <c r="B6" s="14" t="e">
        <f>10*(0.1601*'num. mol.'!M6-0.0354*'num. mol.'!O6+0.048*'num. mol.'!P6-0.026*'num. mol.'!N6)</f>
        <v>#DIV/0!</v>
      </c>
      <c r="C6" s="14" t="e">
        <f>10*(0.0061*'num. mol.'!M6-0.0434*'num. mol.'!O6+0.0145*'num. mol.'!P6+0.1236*'num. mol.'!N6)</f>
        <v>#DIV/0!</v>
      </c>
      <c r="D6" s="15" t="str">
        <f>IF(óxidos!B6&lt;70,"SiO2&lt;70","")</f>
        <v>SiO2&lt;70</v>
      </c>
    </row>
    <row r="7" spans="1:4" ht="12">
      <c r="A7">
        <f>óxidos!A7</f>
        <v>0</v>
      </c>
      <c r="B7" s="14" t="e">
        <f>10*(0.1601*'num. mol.'!M7-0.0354*'num. mol.'!O7+0.048*'num. mol.'!P7-0.026*'num. mol.'!N7)</f>
        <v>#DIV/0!</v>
      </c>
      <c r="C7" s="14" t="e">
        <f>10*(0.0061*'num. mol.'!M7-0.0434*'num. mol.'!O7+0.0145*'num. mol.'!P7+0.1236*'num. mol.'!N7)</f>
        <v>#DIV/0!</v>
      </c>
      <c r="D7" s="15" t="str">
        <f>IF(óxidos!B7&lt;70,"SiO2&lt;70","")</f>
        <v>SiO2&lt;70</v>
      </c>
    </row>
    <row r="8" spans="1:4" ht="12">
      <c r="A8">
        <f>óxidos!A8</f>
        <v>0</v>
      </c>
      <c r="B8" s="14" t="e">
        <f>10*(0.1601*'num. mol.'!M8-0.0354*'num. mol.'!O8+0.048*'num. mol.'!P8-0.026*'num. mol.'!N8)</f>
        <v>#DIV/0!</v>
      </c>
      <c r="C8" s="14" t="e">
        <f>10*(0.0061*'num. mol.'!M8-0.0434*'num. mol.'!O8+0.0145*'num. mol.'!P8+0.1236*'num. mol.'!N8)</f>
        <v>#DIV/0!</v>
      </c>
      <c r="D8" s="15" t="str">
        <f>IF(óxidos!B8&lt;70,"SiO2&lt;70","")</f>
        <v>SiO2&lt;70</v>
      </c>
    </row>
    <row r="9" spans="1:4" ht="12">
      <c r="A9">
        <f>óxidos!A9</f>
        <v>0</v>
      </c>
      <c r="B9" s="14" t="e">
        <f>10*(0.1601*'num. mol.'!M9-0.0354*'num. mol.'!O9+0.048*'num. mol.'!P9-0.026*'num. mol.'!N9)</f>
        <v>#DIV/0!</v>
      </c>
      <c r="C9" s="14" t="e">
        <f>10*(0.0061*'num. mol.'!M9-0.0434*'num. mol.'!O9+0.0145*'num. mol.'!P9+0.1236*'num. mol.'!N9)</f>
        <v>#DIV/0!</v>
      </c>
      <c r="D9" s="15" t="str">
        <f>IF(óxidos!B9&lt;70,"SiO2&lt;70","")</f>
        <v>SiO2&lt;70</v>
      </c>
    </row>
    <row r="10" spans="1:4" ht="12">
      <c r="A10">
        <f>óxidos!A10</f>
        <v>0</v>
      </c>
      <c r="B10" s="14" t="e">
        <f>10*(0.1601*'num. mol.'!M10-0.0354*'num. mol.'!O10+0.048*'num. mol.'!P10-0.026*'num. mol.'!N10)</f>
        <v>#DIV/0!</v>
      </c>
      <c r="C10" s="14" t="e">
        <f>10*(0.0061*'num. mol.'!M10-0.0434*'num. mol.'!O10+0.0145*'num. mol.'!P10+0.1236*'num. mol.'!N10)</f>
        <v>#DIV/0!</v>
      </c>
      <c r="D10" s="15" t="str">
        <f>IF(óxidos!B10&lt;70,"SiO2&lt;70","")</f>
        <v>SiO2&lt;70</v>
      </c>
    </row>
    <row r="11" spans="1:4" ht="12">
      <c r="A11">
        <f>óxidos!A11</f>
        <v>0</v>
      </c>
      <c r="B11" s="14" t="e">
        <f>10*(0.1601*'num. mol.'!M11-0.0354*'num. mol.'!O11+0.048*'num. mol.'!P11-0.026*'num. mol.'!N11)</f>
        <v>#DIV/0!</v>
      </c>
      <c r="C11" s="14" t="e">
        <f>10*(0.0061*'num. mol.'!M11-0.0434*'num. mol.'!O11+0.0145*'num. mol.'!P11+0.1236*'num. mol.'!N11)</f>
        <v>#DIV/0!</v>
      </c>
      <c r="D11" s="15" t="str">
        <f>IF(óxidos!B11&lt;70,"SiO2&lt;70","")</f>
        <v>SiO2&lt;70</v>
      </c>
    </row>
    <row r="12" spans="1:4" ht="12">
      <c r="A12">
        <f>óxidos!A12</f>
        <v>0</v>
      </c>
      <c r="B12" s="14" t="e">
        <f>10*(0.1601*'num. mol.'!M12-0.0354*'num. mol.'!O12+0.048*'num. mol.'!P12-0.026*'num. mol.'!N12)</f>
        <v>#DIV/0!</v>
      </c>
      <c r="C12" s="14" t="e">
        <f>10*(0.0061*'num. mol.'!M12-0.0434*'num. mol.'!O12+0.0145*'num. mol.'!P12+0.1236*'num. mol.'!N12)</f>
        <v>#DIV/0!</v>
      </c>
      <c r="D12" s="15" t="str">
        <f>IF(óxidos!B12&lt;70,"SiO2&lt;70","")</f>
        <v>SiO2&lt;70</v>
      </c>
    </row>
    <row r="13" spans="1:4" ht="12">
      <c r="A13">
        <f>óxidos!A13</f>
        <v>0</v>
      </c>
      <c r="B13" s="14" t="e">
        <f>10*(0.1601*'num. mol.'!M13-0.0354*'num. mol.'!O13+0.048*'num. mol.'!P13-0.026*'num. mol.'!N13)</f>
        <v>#DIV/0!</v>
      </c>
      <c r="C13" s="14" t="e">
        <f>10*(0.0061*'num. mol.'!M13-0.0434*'num. mol.'!O13+0.0145*'num. mol.'!P13+0.1236*'num. mol.'!N13)</f>
        <v>#DIV/0!</v>
      </c>
      <c r="D13" s="15" t="str">
        <f>IF(óxidos!B13&lt;70,"SiO2&lt;70","")</f>
        <v>SiO2&lt;70</v>
      </c>
    </row>
    <row r="14" spans="1:4" ht="12">
      <c r="A14">
        <f>óxidos!A14</f>
        <v>0</v>
      </c>
      <c r="B14" s="14" t="e">
        <f>10*(0.1601*'num. mol.'!M14-0.0354*'num. mol.'!O14+0.048*'num. mol.'!P14-0.026*'num. mol.'!N14)</f>
        <v>#DIV/0!</v>
      </c>
      <c r="C14" s="14" t="e">
        <f>10*(0.0061*'num. mol.'!M14-0.0434*'num. mol.'!O14+0.0145*'num. mol.'!P14+0.1236*'num. mol.'!N14)</f>
        <v>#DIV/0!</v>
      </c>
      <c r="D14" s="15" t="str">
        <f>IF(óxidos!B14&lt;70,"SiO2&lt;70","")</f>
        <v>SiO2&lt;70</v>
      </c>
    </row>
    <row r="15" spans="1:4" ht="12">
      <c r="A15">
        <f>óxidos!A15</f>
        <v>0</v>
      </c>
      <c r="B15" s="14" t="e">
        <f>10*(0.1601*'num. mol.'!M15-0.0354*'num. mol.'!O15+0.048*'num. mol.'!P15-0.026*'num. mol.'!N15)</f>
        <v>#DIV/0!</v>
      </c>
      <c r="C15" s="14" t="e">
        <f>10*(0.0061*'num. mol.'!M15-0.0434*'num. mol.'!O15+0.0145*'num. mol.'!P15+0.1236*'num. mol.'!N15)</f>
        <v>#DIV/0!</v>
      </c>
      <c r="D15" s="15" t="str">
        <f>IF(óxidos!B15&lt;70,"SiO2&lt;70","")</f>
        <v>SiO2&lt;70</v>
      </c>
    </row>
    <row r="16" spans="1:4" ht="12">
      <c r="A16">
        <f>óxidos!A16</f>
        <v>0</v>
      </c>
      <c r="B16" s="14" t="e">
        <f>10*(0.1601*'num. mol.'!M16-0.0354*'num. mol.'!O16+0.048*'num. mol.'!P16-0.026*'num. mol.'!N16)</f>
        <v>#DIV/0!</v>
      </c>
      <c r="C16" s="14" t="e">
        <f>10*(0.0061*'num. mol.'!M16-0.0434*'num. mol.'!O16+0.0145*'num. mol.'!P16+0.1236*'num. mol.'!N16)</f>
        <v>#DIV/0!</v>
      </c>
      <c r="D16" s="15" t="str">
        <f>IF(óxidos!B16&lt;70,"SiO2&lt;70","")</f>
        <v>SiO2&lt;70</v>
      </c>
    </row>
    <row r="17" spans="1:4" ht="12">
      <c r="A17">
        <f>óxidos!A17</f>
        <v>0</v>
      </c>
      <c r="B17" s="14" t="e">
        <f>10*(0.1601*'num. mol.'!M17-0.0354*'num. mol.'!O17+0.048*'num. mol.'!P17-0.026*'num. mol.'!N17)</f>
        <v>#DIV/0!</v>
      </c>
      <c r="C17" s="14" t="e">
        <f>10*(0.0061*'num. mol.'!M17-0.0434*'num. mol.'!O17+0.0145*'num. mol.'!P17+0.1236*'num. mol.'!N17)</f>
        <v>#DIV/0!</v>
      </c>
      <c r="D17" s="15" t="str">
        <f>IF(óxidos!B17&lt;70,"SiO2&lt;70","")</f>
        <v>SiO2&lt;70</v>
      </c>
    </row>
    <row r="18" spans="1:4" ht="12">
      <c r="A18">
        <f>óxidos!A18</f>
        <v>0</v>
      </c>
      <c r="B18" s="14" t="e">
        <f>10*(0.1601*'num. mol.'!M18-0.0354*'num. mol.'!O18+0.048*'num. mol.'!P18-0.026*'num. mol.'!N18)</f>
        <v>#DIV/0!</v>
      </c>
      <c r="C18" s="14" t="e">
        <f>10*(0.0061*'num. mol.'!M18-0.0434*'num. mol.'!O18+0.0145*'num. mol.'!P18+0.1236*'num. mol.'!N18)</f>
        <v>#DIV/0!</v>
      </c>
      <c r="D18" s="15" t="str">
        <f>IF(óxidos!B18&lt;70,"SiO2&lt;70","")</f>
        <v>SiO2&lt;70</v>
      </c>
    </row>
    <row r="19" spans="1:4" ht="12">
      <c r="A19">
        <f>óxidos!A19</f>
        <v>0</v>
      </c>
      <c r="B19" s="14" t="e">
        <f>10*(0.1601*'num. mol.'!M19-0.0354*'num. mol.'!O19+0.048*'num. mol.'!P19-0.026*'num. mol.'!N19)</f>
        <v>#DIV/0!</v>
      </c>
      <c r="C19" s="14" t="e">
        <f>10*(0.0061*'num. mol.'!M19-0.0434*'num. mol.'!O19+0.0145*'num. mol.'!P19+0.1236*'num. mol.'!N19)</f>
        <v>#DIV/0!</v>
      </c>
      <c r="D19" s="15" t="str">
        <f>IF(óxidos!B19&lt;70,"SiO2&lt;70","")</f>
        <v>SiO2&lt;70</v>
      </c>
    </row>
    <row r="20" spans="1:4" ht="12">
      <c r="A20">
        <f>óxidos!A20</f>
        <v>0</v>
      </c>
      <c r="B20" s="14" t="e">
        <f>10*(0.1601*'num. mol.'!M20-0.0354*'num. mol.'!O20+0.048*'num. mol.'!P20-0.026*'num. mol.'!N20)</f>
        <v>#DIV/0!</v>
      </c>
      <c r="C20" s="14" t="e">
        <f>10*(0.0061*'num. mol.'!M20-0.0434*'num. mol.'!O20+0.0145*'num. mol.'!P20+0.1236*'num. mol.'!N20)</f>
        <v>#DIV/0!</v>
      </c>
      <c r="D20" s="15" t="str">
        <f>IF(óxidos!B20&lt;70,"SiO2&lt;70","")</f>
        <v>SiO2&lt;70</v>
      </c>
    </row>
    <row r="21" spans="1:4" ht="12">
      <c r="A21">
        <f>óxidos!A21</f>
        <v>0</v>
      </c>
      <c r="B21" s="14" t="e">
        <f>10*(0.1601*'num. mol.'!M21-0.0354*'num. mol.'!O21+0.048*'num. mol.'!P21-0.026*'num. mol.'!N21)</f>
        <v>#DIV/0!</v>
      </c>
      <c r="C21" s="14" t="e">
        <f>10*(0.0061*'num. mol.'!M21-0.0434*'num. mol.'!O21+0.0145*'num. mol.'!P21+0.1236*'num. mol.'!N21)</f>
        <v>#DIV/0!</v>
      </c>
      <c r="D21" s="15" t="str">
        <f>IF(óxidos!B21&lt;70,"SiO2&lt;70","")</f>
        <v>SiO2&lt;70</v>
      </c>
    </row>
    <row r="22" spans="1:4" ht="12">
      <c r="A22">
        <f>óxidos!A22</f>
        <v>0</v>
      </c>
      <c r="B22" s="14" t="e">
        <f>10*(0.1601*'num. mol.'!M22-0.0354*'num. mol.'!O22+0.048*'num. mol.'!P22-0.026*'num. mol.'!N22)</f>
        <v>#DIV/0!</v>
      </c>
      <c r="C22" s="14" t="e">
        <f>10*(0.0061*'num. mol.'!M22-0.0434*'num. mol.'!O22+0.0145*'num. mol.'!P22+0.1236*'num. mol.'!N22)</f>
        <v>#DIV/0!</v>
      </c>
      <c r="D22" s="15" t="str">
        <f>IF(óxidos!B22&lt;70,"SiO2&lt;70","")</f>
        <v>SiO2&lt;70</v>
      </c>
    </row>
    <row r="23" spans="1:4" ht="12">
      <c r="A23">
        <f>óxidos!A23</f>
        <v>0</v>
      </c>
      <c r="B23" s="14" t="e">
        <f>10*(0.1601*'num. mol.'!M23-0.0354*'num. mol.'!O23+0.048*'num. mol.'!P23-0.026*'num. mol.'!N23)</f>
        <v>#DIV/0!</v>
      </c>
      <c r="C23" s="14" t="e">
        <f>10*(0.0061*'num. mol.'!M23-0.0434*'num. mol.'!O23+0.0145*'num. mol.'!P23+0.1236*'num. mol.'!N23)</f>
        <v>#DIV/0!</v>
      </c>
      <c r="D23" s="15" t="str">
        <f>IF(óxidos!B23&lt;70,"SiO2&lt;70","")</f>
        <v>SiO2&lt;70</v>
      </c>
    </row>
    <row r="24" spans="1:4" ht="12">
      <c r="A24">
        <f>óxidos!A24</f>
        <v>0</v>
      </c>
      <c r="B24" s="14" t="e">
        <f>10*(0.1601*'num. mol.'!M24-0.0354*'num. mol.'!O24+0.048*'num. mol.'!P24-0.026*'num. mol.'!N24)</f>
        <v>#DIV/0!</v>
      </c>
      <c r="C24" s="14" t="e">
        <f>10*(0.0061*'num. mol.'!M24-0.0434*'num. mol.'!O24+0.0145*'num. mol.'!P24+0.1236*'num. mol.'!N24)</f>
        <v>#DIV/0!</v>
      </c>
      <c r="D24" s="15" t="str">
        <f>IF(óxidos!B24&lt;70,"SiO2&lt;70","")</f>
        <v>SiO2&lt;70</v>
      </c>
    </row>
    <row r="25" spans="1:4" ht="12">
      <c r="A25">
        <f>óxidos!A25</f>
        <v>0</v>
      </c>
      <c r="B25" s="14" t="e">
        <f>10*(0.1601*'num. mol.'!M25-0.0354*'num. mol.'!O25+0.048*'num. mol.'!P25-0.026*'num. mol.'!N25)</f>
        <v>#DIV/0!</v>
      </c>
      <c r="C25" s="14" t="e">
        <f>10*(0.0061*'num. mol.'!M25-0.0434*'num. mol.'!O25+0.0145*'num. mol.'!P25+0.1236*'num. mol.'!N25)</f>
        <v>#DIV/0!</v>
      </c>
      <c r="D25" s="15" t="str">
        <f>IF(óxidos!B25&lt;70,"SiO2&lt;70","")</f>
        <v>SiO2&lt;70</v>
      </c>
    </row>
    <row r="26" spans="1:4" ht="12">
      <c r="A26">
        <f>óxidos!A26</f>
        <v>0</v>
      </c>
      <c r="B26" s="14" t="e">
        <f>10*(0.1601*'num. mol.'!M26-0.0354*'num. mol.'!O26+0.048*'num. mol.'!P26-0.026*'num. mol.'!N26)</f>
        <v>#DIV/0!</v>
      </c>
      <c r="C26" s="14" t="e">
        <f>10*(0.0061*'num. mol.'!M26-0.0434*'num. mol.'!O26+0.0145*'num. mol.'!P26+0.1236*'num. mol.'!N26)</f>
        <v>#DIV/0!</v>
      </c>
      <c r="D26" s="15" t="str">
        <f>IF(óxidos!B26&lt;70,"SiO2&lt;70","")</f>
        <v>SiO2&lt;70</v>
      </c>
    </row>
    <row r="27" spans="1:4" ht="12">
      <c r="A27">
        <f>óxidos!A27</f>
        <v>0</v>
      </c>
      <c r="B27" s="14" t="e">
        <f>10*(0.1601*'num. mol.'!M27-0.0354*'num. mol.'!O27+0.048*'num. mol.'!P27-0.026*'num. mol.'!N27)</f>
        <v>#DIV/0!</v>
      </c>
      <c r="C27" s="14" t="e">
        <f>10*(0.0061*'num. mol.'!M27-0.0434*'num. mol.'!O27+0.0145*'num. mol.'!P27+0.1236*'num. mol.'!N27)</f>
        <v>#DIV/0!</v>
      </c>
      <c r="D27" s="15" t="str">
        <f>IF(óxidos!B27&lt;70,"SiO2&lt;70","")</f>
        <v>SiO2&lt;70</v>
      </c>
    </row>
    <row r="28" spans="1:4" ht="12">
      <c r="A28">
        <f>óxidos!A28</f>
        <v>0</v>
      </c>
      <c r="B28" s="14" t="e">
        <f>10*(0.1601*'num. mol.'!M28-0.0354*'num. mol.'!O28+0.048*'num. mol.'!P28-0.026*'num. mol.'!N28)</f>
        <v>#DIV/0!</v>
      </c>
      <c r="C28" s="14" t="e">
        <f>10*(0.0061*'num. mol.'!M28-0.0434*'num. mol.'!O28+0.0145*'num. mol.'!P28+0.1236*'num. mol.'!N28)</f>
        <v>#DIV/0!</v>
      </c>
      <c r="D28" s="15" t="str">
        <f>IF(óxidos!B28&lt;70,"SiO2&lt;70","")</f>
        <v>SiO2&lt;70</v>
      </c>
    </row>
    <row r="29" spans="1:4" ht="12">
      <c r="A29">
        <f>óxidos!A29</f>
        <v>0</v>
      </c>
      <c r="B29" s="14" t="e">
        <f>10*(0.1601*'num. mol.'!M29-0.0354*'num. mol.'!O29+0.048*'num. mol.'!P29-0.026*'num. mol.'!N29)</f>
        <v>#DIV/0!</v>
      </c>
      <c r="C29" s="14" t="e">
        <f>10*(0.0061*'num. mol.'!M29-0.0434*'num. mol.'!O29+0.0145*'num. mol.'!P29+0.1236*'num. mol.'!N29)</f>
        <v>#DIV/0!</v>
      </c>
      <c r="D29" s="15" t="str">
        <f>IF(óxidos!B29&lt;70,"SiO2&lt;70","")</f>
        <v>SiO2&lt;70</v>
      </c>
    </row>
    <row r="30" spans="1:4" ht="12">
      <c r="A30">
        <f>óxidos!A30</f>
        <v>0</v>
      </c>
      <c r="B30" s="14" t="e">
        <f>10*(0.1601*'num. mol.'!M30-0.0354*'num. mol.'!O30+0.048*'num. mol.'!P30-0.026*'num. mol.'!N30)</f>
        <v>#DIV/0!</v>
      </c>
      <c r="C30" s="14" t="e">
        <f>10*(0.0061*'num. mol.'!M30-0.0434*'num. mol.'!O30+0.0145*'num. mol.'!P30+0.1236*'num. mol.'!N30)</f>
        <v>#DIV/0!</v>
      </c>
      <c r="D30" s="15" t="str">
        <f>IF(óxidos!B30&lt;70,"SiO2&lt;70","")</f>
        <v>SiO2&lt;70</v>
      </c>
    </row>
    <row r="31" spans="1:4" ht="12">
      <c r="A31">
        <f>óxidos!A31</f>
        <v>0</v>
      </c>
      <c r="B31" s="14" t="e">
        <f>10*(0.1601*'num. mol.'!M31-0.0354*'num. mol.'!O31+0.048*'num. mol.'!P31-0.026*'num. mol.'!N31)</f>
        <v>#DIV/0!</v>
      </c>
      <c r="C31" s="14" t="e">
        <f>10*(0.0061*'num. mol.'!M31-0.0434*'num. mol.'!O31+0.0145*'num. mol.'!P31+0.1236*'num. mol.'!N31)</f>
        <v>#DIV/0!</v>
      </c>
      <c r="D31" s="15" t="str">
        <f>IF(óxidos!B31&lt;70,"SiO2&lt;70","")</f>
        <v>SiO2&lt;70</v>
      </c>
    </row>
    <row r="32" spans="1:4" ht="12">
      <c r="A32">
        <f>óxidos!A32</f>
        <v>0</v>
      </c>
      <c r="B32" s="14" t="e">
        <f>10*(0.1601*'num. mol.'!M32-0.0354*'num. mol.'!O32+0.048*'num. mol.'!P32-0.026*'num. mol.'!N32)</f>
        <v>#DIV/0!</v>
      </c>
      <c r="C32" s="14" t="e">
        <f>10*(0.0061*'num. mol.'!M32-0.0434*'num. mol.'!O32+0.0145*'num. mol.'!P32+0.1236*'num. mol.'!N32)</f>
        <v>#DIV/0!</v>
      </c>
      <c r="D32" s="15" t="str">
        <f>IF(óxidos!B32&lt;70,"SiO2&lt;70","")</f>
        <v>SiO2&lt;70</v>
      </c>
    </row>
    <row r="33" spans="1:4" ht="12">
      <c r="A33">
        <f>óxidos!A33</f>
        <v>0</v>
      </c>
      <c r="B33" s="14" t="e">
        <f>10*(0.1601*'num. mol.'!M33-0.0354*'num. mol.'!O33+0.048*'num. mol.'!P33-0.026*'num. mol.'!N33)</f>
        <v>#DIV/0!</v>
      </c>
      <c r="C33" s="14" t="e">
        <f>10*(0.0061*'num. mol.'!M33-0.0434*'num. mol.'!O33+0.0145*'num. mol.'!P33+0.1236*'num. mol.'!N33)</f>
        <v>#DIV/0!</v>
      </c>
      <c r="D33" s="15" t="str">
        <f>IF(óxidos!B33&lt;70,"SiO2&lt;70","")</f>
        <v>SiO2&lt;70</v>
      </c>
    </row>
    <row r="34" spans="1:4" ht="12">
      <c r="A34">
        <f>óxidos!A34</f>
        <v>0</v>
      </c>
      <c r="B34" s="14" t="e">
        <f>10*(0.1601*'num. mol.'!M34-0.0354*'num. mol.'!O34+0.048*'num. mol.'!P34-0.026*'num. mol.'!N34)</f>
        <v>#DIV/0!</v>
      </c>
      <c r="C34" s="14" t="e">
        <f>10*(0.0061*'num. mol.'!M34-0.0434*'num. mol.'!O34+0.0145*'num. mol.'!P34+0.1236*'num. mol.'!N34)</f>
        <v>#DIV/0!</v>
      </c>
      <c r="D34" s="15" t="str">
        <f>IF(óxidos!B34&lt;70,"SiO2&lt;70","")</f>
        <v>SiO2&lt;70</v>
      </c>
    </row>
    <row r="35" spans="1:4" ht="12.75">
      <c r="A35">
        <f>óxidos!A35</f>
        <v>0</v>
      </c>
      <c r="B35" s="14" t="e">
        <f>10*(0.1601*'num. mol.'!M35-0.0354*'num. mol.'!O35+0.048*'num. mol.'!P35-0.026*'num. mol.'!N35)</f>
        <v>#DIV/0!</v>
      </c>
      <c r="C35" s="14" t="e">
        <f>10*(0.0061*'num. mol.'!M35-0.0434*'num. mol.'!O35+0.0145*'num. mol.'!P35+0.1236*'num. mol.'!N35)</f>
        <v>#DIV/0!</v>
      </c>
      <c r="D35" s="15" t="str">
        <f>IF(óxidos!B35&lt;70,"SiO2&lt;70","")</f>
        <v>SiO2&lt;70</v>
      </c>
    </row>
    <row r="36" spans="1:4" ht="12.75">
      <c r="A36">
        <f>óxidos!A36</f>
        <v>0</v>
      </c>
      <c r="B36" s="14" t="e">
        <f>10*(0.1601*'num. mol.'!M36-0.0354*'num. mol.'!O36+0.048*'num. mol.'!P36-0.026*'num. mol.'!N36)</f>
        <v>#DIV/0!</v>
      </c>
      <c r="C36" s="14" t="e">
        <f>10*(0.0061*'num. mol.'!M36-0.0434*'num. mol.'!O36+0.0145*'num. mol.'!P36+0.1236*'num. mol.'!N36)</f>
        <v>#DIV/0!</v>
      </c>
      <c r="D36" s="15" t="str">
        <f>IF(óxidos!B36&lt;70,"SiO2&lt;70","")</f>
        <v>SiO2&lt;70</v>
      </c>
    </row>
    <row r="37" spans="1:4" ht="12.75">
      <c r="A37">
        <f>óxidos!A37</f>
        <v>0</v>
      </c>
      <c r="B37" s="14" t="e">
        <f>10*(0.1601*'num. mol.'!M37-0.0354*'num. mol.'!O37+0.048*'num. mol.'!P37-0.026*'num. mol.'!N37)</f>
        <v>#DIV/0!</v>
      </c>
      <c r="C37" s="14" t="e">
        <f>10*(0.0061*'num. mol.'!M37-0.0434*'num. mol.'!O37+0.0145*'num. mol.'!P37+0.1236*'num. mol.'!N37)</f>
        <v>#DIV/0!</v>
      </c>
      <c r="D37" s="15" t="str">
        <f>IF(óxidos!B37&lt;70,"SiO2&lt;70","")</f>
        <v>SiO2&lt;70</v>
      </c>
    </row>
    <row r="38" spans="1:4" ht="12.75">
      <c r="A38">
        <f>óxidos!A38</f>
        <v>0</v>
      </c>
      <c r="B38" s="14" t="e">
        <f>10*(0.1601*'num. mol.'!M38-0.0354*'num. mol.'!O38+0.048*'num. mol.'!P38-0.026*'num. mol.'!N38)</f>
        <v>#DIV/0!</v>
      </c>
      <c r="C38" s="14" t="e">
        <f>10*(0.0061*'num. mol.'!M38-0.0434*'num. mol.'!O38+0.0145*'num. mol.'!P38+0.1236*'num. mol.'!N38)</f>
        <v>#DIV/0!</v>
      </c>
      <c r="D38" s="15" t="str">
        <f>IF(óxidos!B38&lt;70,"SiO2&lt;70","")</f>
        <v>SiO2&lt;70</v>
      </c>
    </row>
    <row r="39" spans="1:4" ht="12.75">
      <c r="A39">
        <f>óxidos!A39</f>
        <v>0</v>
      </c>
      <c r="B39" s="14" t="e">
        <f>10*(0.1601*'num. mol.'!M39-0.0354*'num. mol.'!O39+0.048*'num. mol.'!P39-0.026*'num. mol.'!N39)</f>
        <v>#DIV/0!</v>
      </c>
      <c r="C39" s="14" t="e">
        <f>10*(0.0061*'num. mol.'!M39-0.0434*'num. mol.'!O39+0.0145*'num. mol.'!P39+0.1236*'num. mol.'!N39)</f>
        <v>#DIV/0!</v>
      </c>
      <c r="D39" s="15" t="str">
        <f>IF(óxidos!B39&lt;70,"SiO2&lt;70","")</f>
        <v>SiO2&lt;70</v>
      </c>
    </row>
    <row r="40" spans="1:4" ht="12.75">
      <c r="A40">
        <f>óxidos!A40</f>
        <v>0</v>
      </c>
      <c r="B40" s="14" t="e">
        <f>10*(0.1601*'num. mol.'!M40-0.0354*'num. mol.'!O40+0.048*'num. mol.'!P40-0.026*'num. mol.'!N40)</f>
        <v>#DIV/0!</v>
      </c>
      <c r="C40" s="14" t="e">
        <f>10*(0.0061*'num. mol.'!M40-0.0434*'num. mol.'!O40+0.0145*'num. mol.'!P40+0.1236*'num. mol.'!N40)</f>
        <v>#DIV/0!</v>
      </c>
      <c r="D40" s="15" t="str">
        <f>IF(óxidos!B40&lt;70,"SiO2&lt;70","")</f>
        <v>SiO2&lt;70</v>
      </c>
    </row>
    <row r="41" spans="1:4" ht="12.75">
      <c r="A41">
        <f>óxidos!A41</f>
        <v>0</v>
      </c>
      <c r="B41" s="14" t="e">
        <f>10*(0.1601*'num. mol.'!M41-0.0354*'num. mol.'!O41+0.048*'num. mol.'!P41-0.026*'num. mol.'!N41)</f>
        <v>#DIV/0!</v>
      </c>
      <c r="C41" s="14" t="e">
        <f>10*(0.0061*'num. mol.'!M41-0.0434*'num. mol.'!O41+0.0145*'num. mol.'!P41+0.1236*'num. mol.'!N41)</f>
        <v>#DIV/0!</v>
      </c>
      <c r="D41" s="15" t="str">
        <f>IF(óxidos!B41&lt;70,"SiO2&lt;70","")</f>
        <v>SiO2&lt;70</v>
      </c>
    </row>
    <row r="42" spans="1:4" ht="12.75">
      <c r="A42">
        <f>óxidos!A42</f>
        <v>0</v>
      </c>
      <c r="B42" s="14" t="e">
        <f>10*(0.1601*'num. mol.'!M42-0.0354*'num. mol.'!O42+0.048*'num. mol.'!P42-0.026*'num. mol.'!N42)</f>
        <v>#DIV/0!</v>
      </c>
      <c r="C42" s="14" t="e">
        <f>10*(0.0061*'num. mol.'!M42-0.0434*'num. mol.'!O42+0.0145*'num. mol.'!P42+0.1236*'num. mol.'!N42)</f>
        <v>#DIV/0!</v>
      </c>
      <c r="D42" s="15" t="str">
        <f>IF(óxidos!B42&lt;70,"SiO2&lt;70","")</f>
        <v>SiO2&lt;70</v>
      </c>
    </row>
    <row r="43" spans="1:4" ht="12.75">
      <c r="A43">
        <f>óxidos!A43</f>
        <v>0</v>
      </c>
      <c r="B43" s="14" t="e">
        <f>10*(0.1601*'num. mol.'!M43-0.0354*'num. mol.'!O43+0.048*'num. mol.'!P43-0.026*'num. mol.'!N43)</f>
        <v>#DIV/0!</v>
      </c>
      <c r="C43" s="14" t="e">
        <f>10*(0.0061*'num. mol.'!M43-0.0434*'num. mol.'!O43+0.0145*'num. mol.'!P43+0.1236*'num. mol.'!N43)</f>
        <v>#DIV/0!</v>
      </c>
      <c r="D43" s="15" t="str">
        <f>IF(óxidos!B43&lt;70,"SiO2&lt;70","")</f>
        <v>SiO2&lt;70</v>
      </c>
    </row>
    <row r="44" spans="1:4" ht="12.75">
      <c r="A44">
        <f>óxidos!A44</f>
        <v>0</v>
      </c>
      <c r="B44" s="14" t="e">
        <f>10*(0.1601*'num. mol.'!M44-0.0354*'num. mol.'!O44+0.048*'num. mol.'!P44-0.026*'num. mol.'!N44)</f>
        <v>#DIV/0!</v>
      </c>
      <c r="C44" s="14" t="e">
        <f>10*(0.0061*'num. mol.'!M44-0.0434*'num. mol.'!O44+0.0145*'num. mol.'!P44+0.1236*'num. mol.'!N44)</f>
        <v>#DIV/0!</v>
      </c>
      <c r="D44" s="15" t="str">
        <f>IF(óxidos!B44&lt;70,"SiO2&lt;70","")</f>
        <v>SiO2&lt;70</v>
      </c>
    </row>
    <row r="45" spans="1:4" ht="12.75">
      <c r="A45">
        <f>óxidos!A45</f>
        <v>0</v>
      </c>
      <c r="B45" s="14" t="e">
        <f>10*(0.1601*'num. mol.'!M45-0.0354*'num. mol.'!O45+0.048*'num. mol.'!P45-0.026*'num. mol.'!N45)</f>
        <v>#DIV/0!</v>
      </c>
      <c r="C45" s="14" t="e">
        <f>10*(0.0061*'num. mol.'!M45-0.0434*'num. mol.'!O45+0.0145*'num. mol.'!P45+0.1236*'num. mol.'!N45)</f>
        <v>#DIV/0!</v>
      </c>
      <c r="D45" s="15" t="str">
        <f>IF(óxidos!B45&lt;70,"SiO2&lt;70","")</f>
        <v>SiO2&lt;70</v>
      </c>
    </row>
    <row r="46" spans="1:4" ht="12.75">
      <c r="A46">
        <f>óxidos!A46</f>
        <v>0</v>
      </c>
      <c r="B46" s="14" t="e">
        <f>10*(0.1601*'num. mol.'!M46-0.0354*'num. mol.'!O46+0.048*'num. mol.'!P46-0.026*'num. mol.'!N46)</f>
        <v>#DIV/0!</v>
      </c>
      <c r="C46" s="14" t="e">
        <f>10*(0.0061*'num. mol.'!M46-0.0434*'num. mol.'!O46+0.0145*'num. mol.'!P46+0.1236*'num. mol.'!N46)</f>
        <v>#DIV/0!</v>
      </c>
      <c r="D46" s="15" t="str">
        <f>IF(óxidos!B46&lt;70,"SiO2&lt;70","")</f>
        <v>SiO2&lt;70</v>
      </c>
    </row>
    <row r="47" spans="1:4" ht="12.75">
      <c r="A47">
        <f>óxidos!A47</f>
        <v>0</v>
      </c>
      <c r="B47" s="14" t="e">
        <f>10*(0.1601*'num. mol.'!M47-0.0354*'num. mol.'!O47+0.048*'num. mol.'!P47-0.026*'num. mol.'!N47)</f>
        <v>#DIV/0!</v>
      </c>
      <c r="C47" s="14" t="e">
        <f>10*(0.0061*'num. mol.'!M47-0.0434*'num. mol.'!O47+0.0145*'num. mol.'!P47+0.1236*'num. mol.'!N47)</f>
        <v>#DIV/0!</v>
      </c>
      <c r="D47" s="15" t="str">
        <f>IF(óxidos!B47&lt;70,"SiO2&lt;70","")</f>
        <v>SiO2&lt;70</v>
      </c>
    </row>
    <row r="48" spans="1:4" ht="12.75">
      <c r="A48">
        <f>óxidos!A48</f>
        <v>0</v>
      </c>
      <c r="B48" s="14" t="e">
        <f>10*(0.1601*'num. mol.'!M48-0.0354*'num. mol.'!O48+0.048*'num. mol.'!P48-0.026*'num. mol.'!N48)</f>
        <v>#DIV/0!</v>
      </c>
      <c r="C48" s="14" t="e">
        <f>10*(0.0061*'num. mol.'!M48-0.0434*'num. mol.'!O48+0.0145*'num. mol.'!P48+0.1236*'num. mol.'!N48)</f>
        <v>#DIV/0!</v>
      </c>
      <c r="D48" s="15" t="str">
        <f>IF(óxidos!B48&lt;70,"SiO2&lt;70","")</f>
        <v>SiO2&lt;70</v>
      </c>
    </row>
    <row r="49" spans="1:4" ht="12.75">
      <c r="A49">
        <f>óxidos!A49</f>
        <v>0</v>
      </c>
      <c r="B49" s="14" t="e">
        <f>10*(0.1601*'num. mol.'!M49-0.0354*'num. mol.'!O49+0.048*'num. mol.'!P49-0.026*'num. mol.'!N49)</f>
        <v>#DIV/0!</v>
      </c>
      <c r="C49" s="14" t="e">
        <f>10*(0.0061*'num. mol.'!M49-0.0434*'num. mol.'!O49+0.0145*'num. mol.'!P49+0.1236*'num. mol.'!N49)</f>
        <v>#DIV/0!</v>
      </c>
      <c r="D49" s="15" t="str">
        <f>IF(óxidos!B49&lt;70,"SiO2&lt;70","")</f>
        <v>SiO2&lt;70</v>
      </c>
    </row>
    <row r="50" spans="1:4" ht="12.75">
      <c r="A50">
        <f>óxidos!A50</f>
        <v>0</v>
      </c>
      <c r="B50" s="14" t="e">
        <f>10*(0.1601*'num. mol.'!M50-0.0354*'num. mol.'!O50+0.048*'num. mol.'!P50-0.026*'num. mol.'!N50)</f>
        <v>#DIV/0!</v>
      </c>
      <c r="C50" s="14" t="e">
        <f>10*(0.0061*'num. mol.'!M50-0.0434*'num. mol.'!O50+0.0145*'num. mol.'!P50+0.1236*'num. mol.'!N50)</f>
        <v>#DIV/0!</v>
      </c>
      <c r="D50" s="15" t="str">
        <f>IF(óxidos!B50&lt;70,"SiO2&lt;70","")</f>
        <v>SiO2&lt;70</v>
      </c>
    </row>
    <row r="51" spans="1:4" ht="12.75">
      <c r="A51">
        <f>óxidos!A51</f>
        <v>0</v>
      </c>
      <c r="B51" s="14" t="e">
        <f>10*(0.1601*'num. mol.'!M51-0.0354*'num. mol.'!O51+0.048*'num. mol.'!P51-0.026*'num. mol.'!N51)</f>
        <v>#DIV/0!</v>
      </c>
      <c r="C51" s="14" t="e">
        <f>10*(0.0061*'num. mol.'!M51-0.0434*'num. mol.'!O51+0.0145*'num. mol.'!P51+0.1236*'num. mol.'!N51)</f>
        <v>#DIV/0!</v>
      </c>
      <c r="D51" s="15" t="str">
        <f>IF(óxidos!B51&lt;70,"SiO2&lt;70","")</f>
        <v>SiO2&lt;70</v>
      </c>
    </row>
    <row r="52" spans="1:4" ht="12.75">
      <c r="A52">
        <f>óxidos!A52</f>
        <v>0</v>
      </c>
      <c r="B52" s="14" t="e">
        <f>10*(0.1601*'num. mol.'!M52-0.0354*'num. mol.'!O52+0.048*'num. mol.'!P52-0.026*'num. mol.'!N52)</f>
        <v>#DIV/0!</v>
      </c>
      <c r="C52" s="14" t="e">
        <f>10*(0.0061*'num. mol.'!M52-0.0434*'num. mol.'!O52+0.0145*'num. mol.'!P52+0.1236*'num. mol.'!N52)</f>
        <v>#DIV/0!</v>
      </c>
      <c r="D52" s="15" t="str">
        <f>IF(óxidos!B52&lt;70,"SiO2&lt;70","")</f>
        <v>SiO2&lt;70</v>
      </c>
    </row>
    <row r="53" spans="1:4" ht="12.75">
      <c r="A53">
        <f>óxidos!A53</f>
        <v>0</v>
      </c>
      <c r="B53" s="14" t="e">
        <f>10*(0.1601*'num. mol.'!M53-0.0354*'num. mol.'!O53+0.048*'num. mol.'!P53-0.026*'num. mol.'!N53)</f>
        <v>#DIV/0!</v>
      </c>
      <c r="C53" s="14" t="e">
        <f>10*(0.0061*'num. mol.'!M53-0.0434*'num. mol.'!O53+0.0145*'num. mol.'!P53+0.1236*'num. mol.'!N53)</f>
        <v>#DIV/0!</v>
      </c>
      <c r="D53" s="15" t="str">
        <f>IF(óxidos!B53&lt;70,"SiO2&lt;70","")</f>
        <v>SiO2&lt;70</v>
      </c>
    </row>
    <row r="54" spans="1:4" ht="12.75">
      <c r="A54">
        <f>óxidos!A54</f>
        <v>0</v>
      </c>
      <c r="B54" s="14" t="e">
        <f>10*(0.1601*'num. mol.'!M54-0.0354*'num. mol.'!O54+0.048*'num. mol.'!P54-0.026*'num. mol.'!N54)</f>
        <v>#DIV/0!</v>
      </c>
      <c r="C54" s="14" t="e">
        <f>10*(0.0061*'num. mol.'!M54-0.0434*'num. mol.'!O54+0.0145*'num. mol.'!P54+0.1236*'num. mol.'!N54)</f>
        <v>#DIV/0!</v>
      </c>
      <c r="D54" s="15" t="str">
        <f>IF(óxidos!B54&lt;70,"SiO2&lt;70","")</f>
        <v>SiO2&lt;70</v>
      </c>
    </row>
    <row r="55" spans="1:4" ht="12.75">
      <c r="A55">
        <f>óxidos!A55</f>
        <v>0</v>
      </c>
      <c r="B55" s="14" t="e">
        <f>10*(0.1601*'num. mol.'!M55-0.0354*'num. mol.'!O55+0.048*'num. mol.'!P55-0.026*'num. mol.'!N55)</f>
        <v>#DIV/0!</v>
      </c>
      <c r="C55" s="14" t="e">
        <f>10*(0.0061*'num. mol.'!M55-0.0434*'num. mol.'!O55+0.0145*'num. mol.'!P55+0.1236*'num. mol.'!N55)</f>
        <v>#DIV/0!</v>
      </c>
      <c r="D55" s="15" t="str">
        <f>IF(óxidos!B55&lt;70,"SiO2&lt;70","")</f>
        <v>SiO2&lt;70</v>
      </c>
    </row>
    <row r="56" spans="1:4" ht="12.75">
      <c r="A56">
        <f>óxidos!A56</f>
        <v>0</v>
      </c>
      <c r="B56" s="14" t="e">
        <f>10*(0.1601*'num. mol.'!M56-0.0354*'num. mol.'!O56+0.048*'num. mol.'!P56-0.026*'num. mol.'!N56)</f>
        <v>#DIV/0!</v>
      </c>
      <c r="C56" s="14" t="e">
        <f>10*(0.0061*'num. mol.'!M56-0.0434*'num. mol.'!O56+0.0145*'num. mol.'!P56+0.1236*'num. mol.'!N56)</f>
        <v>#DIV/0!</v>
      </c>
      <c r="D56" s="15" t="str">
        <f>IF(óxidos!B56&lt;70,"SiO2&lt;70","")</f>
        <v>SiO2&lt;70</v>
      </c>
    </row>
    <row r="57" spans="1:4" ht="12.75">
      <c r="A57">
        <f>óxidos!A57</f>
        <v>0</v>
      </c>
      <c r="B57" s="14" t="e">
        <f>10*(0.1601*'num. mol.'!M57-0.0354*'num. mol.'!O57+0.048*'num. mol.'!P57-0.026*'num. mol.'!N57)</f>
        <v>#DIV/0!</v>
      </c>
      <c r="C57" s="14" t="e">
        <f>10*(0.0061*'num. mol.'!M57-0.0434*'num. mol.'!O57+0.0145*'num. mol.'!P57+0.1236*'num. mol.'!N57)</f>
        <v>#DIV/0!</v>
      </c>
      <c r="D57" s="15" t="str">
        <f>IF(óxidos!B57&lt;70,"SiO2&lt;70","")</f>
        <v>SiO2&lt;70</v>
      </c>
    </row>
    <row r="58" spans="1:4" ht="12.75">
      <c r="A58">
        <f>óxidos!A58</f>
        <v>0</v>
      </c>
      <c r="B58" s="14" t="e">
        <f>10*(0.1601*'num. mol.'!M58-0.0354*'num. mol.'!O58+0.048*'num. mol.'!P58-0.026*'num. mol.'!N58)</f>
        <v>#DIV/0!</v>
      </c>
      <c r="C58" s="14" t="e">
        <f>10*(0.0061*'num. mol.'!M58-0.0434*'num. mol.'!O58+0.0145*'num. mol.'!P58+0.1236*'num. mol.'!N58)</f>
        <v>#DIV/0!</v>
      </c>
      <c r="D58" s="15" t="str">
        <f>IF(óxidos!B58&lt;70,"SiO2&lt;70","")</f>
        <v>SiO2&lt;70</v>
      </c>
    </row>
    <row r="59" spans="1:4" ht="12.75">
      <c r="A59">
        <f>óxidos!A59</f>
        <v>0</v>
      </c>
      <c r="B59" s="14" t="e">
        <f>10*(0.1601*'num. mol.'!M59-0.0354*'num. mol.'!O59+0.048*'num. mol.'!P59-0.026*'num. mol.'!N59)</f>
        <v>#DIV/0!</v>
      </c>
      <c r="C59" s="14" t="e">
        <f>10*(0.0061*'num. mol.'!M59-0.0434*'num. mol.'!O59+0.0145*'num. mol.'!P59+0.1236*'num. mol.'!N59)</f>
        <v>#DIV/0!</v>
      </c>
      <c r="D59" s="15" t="str">
        <f>IF(óxidos!B59&lt;70,"SiO2&lt;70","")</f>
        <v>SiO2&lt;70</v>
      </c>
    </row>
    <row r="60" spans="1:4" ht="12.75">
      <c r="A60">
        <f>óxidos!A60</f>
        <v>0</v>
      </c>
      <c r="B60" s="14" t="e">
        <f>10*(0.1601*'num. mol.'!M60-0.0354*'num. mol.'!O60+0.048*'num. mol.'!P60-0.026*'num. mol.'!N60)</f>
        <v>#DIV/0!</v>
      </c>
      <c r="C60" s="14" t="e">
        <f>10*(0.0061*'num. mol.'!M60-0.0434*'num. mol.'!O60+0.0145*'num. mol.'!P60+0.1236*'num. mol.'!N60)</f>
        <v>#DIV/0!</v>
      </c>
      <c r="D60" s="15" t="str">
        <f>IF(óxidos!B60&lt;70,"SiO2&lt;70","")</f>
        <v>SiO2&lt;70</v>
      </c>
    </row>
    <row r="61" spans="1:4" ht="12.75">
      <c r="A61">
        <f>óxidos!A61</f>
        <v>0</v>
      </c>
      <c r="B61" s="14" t="e">
        <f>10*(0.1601*'num. mol.'!M61-0.0354*'num. mol.'!O61+0.048*'num. mol.'!P61-0.026*'num. mol.'!N61)</f>
        <v>#DIV/0!</v>
      </c>
      <c r="C61" s="14" t="e">
        <f>10*(0.0061*'num. mol.'!M61-0.0434*'num. mol.'!O61+0.0145*'num. mol.'!P61+0.1236*'num. mol.'!N61)</f>
        <v>#DIV/0!</v>
      </c>
      <c r="D61" s="15" t="str">
        <f>IF(óxidos!B61&lt;70,"SiO2&lt;70","")</f>
        <v>SiO2&lt;70</v>
      </c>
    </row>
    <row r="62" spans="1:4" ht="12.75">
      <c r="A62">
        <f>óxidos!A62</f>
        <v>0</v>
      </c>
      <c r="B62" s="14" t="e">
        <f>10*(0.1601*'num. mol.'!M62-0.0354*'num. mol.'!O62+0.048*'num. mol.'!P62-0.026*'num. mol.'!N62)</f>
        <v>#DIV/0!</v>
      </c>
      <c r="C62" s="14" t="e">
        <f>10*(0.0061*'num. mol.'!M62-0.0434*'num. mol.'!O62+0.0145*'num. mol.'!P62+0.1236*'num. mol.'!N62)</f>
        <v>#DIV/0!</v>
      </c>
      <c r="D62" s="15" t="str">
        <f>IF(óxidos!B62&lt;70,"SiO2&lt;70","")</f>
        <v>SiO2&lt;70</v>
      </c>
    </row>
    <row r="63" spans="1:4" ht="12.75">
      <c r="A63">
        <f>óxidos!A63</f>
        <v>0</v>
      </c>
      <c r="B63" s="14" t="e">
        <f>10*(0.1601*'num. mol.'!M63-0.0354*'num. mol.'!O63+0.048*'num. mol.'!P63-0.026*'num. mol.'!N63)</f>
        <v>#DIV/0!</v>
      </c>
      <c r="C63" s="14" t="e">
        <f>10*(0.0061*'num. mol.'!M63-0.0434*'num. mol.'!O63+0.0145*'num. mol.'!P63+0.1236*'num. mol.'!N63)</f>
        <v>#DIV/0!</v>
      </c>
      <c r="D63" s="15" t="str">
        <f>IF(óxidos!B63&lt;70,"SiO2&lt;70","")</f>
        <v>SiO2&lt;70</v>
      </c>
    </row>
    <row r="64" spans="1:4" ht="12.75">
      <c r="A64">
        <f>óxidos!A64</f>
        <v>0</v>
      </c>
      <c r="B64" s="14" t="e">
        <f>10*(0.1601*'num. mol.'!M64-0.0354*'num. mol.'!O64+0.048*'num. mol.'!P64-0.026*'num. mol.'!N64)</f>
        <v>#DIV/0!</v>
      </c>
      <c r="C64" s="14" t="e">
        <f>10*(0.0061*'num. mol.'!M64-0.0434*'num. mol.'!O64+0.0145*'num. mol.'!P64+0.1236*'num. mol.'!N64)</f>
        <v>#DIV/0!</v>
      </c>
      <c r="D64" s="15" t="str">
        <f>IF(óxidos!B64&lt;70,"SiO2&lt;70","")</f>
        <v>SiO2&lt;70</v>
      </c>
    </row>
    <row r="65" spans="1:4" ht="12.75">
      <c r="A65">
        <f>óxidos!A65</f>
        <v>0</v>
      </c>
      <c r="B65" s="14" t="e">
        <f>10*(0.1601*'num. mol.'!M65-0.0354*'num. mol.'!O65+0.048*'num. mol.'!P65-0.026*'num. mol.'!N65)</f>
        <v>#DIV/0!</v>
      </c>
      <c r="C65" s="14" t="e">
        <f>10*(0.0061*'num. mol.'!M65-0.0434*'num. mol.'!O65+0.0145*'num. mol.'!P65+0.1236*'num. mol.'!N65)</f>
        <v>#DIV/0!</v>
      </c>
      <c r="D65" s="15" t="str">
        <f>IF(óxidos!B65&lt;70,"SiO2&lt;70","")</f>
        <v>SiO2&lt;70</v>
      </c>
    </row>
    <row r="66" spans="1:4" ht="12.75">
      <c r="A66">
        <f>óxidos!A66</f>
        <v>0</v>
      </c>
      <c r="B66" s="14" t="e">
        <f>10*(0.1601*'num. mol.'!M66-0.0354*'num. mol.'!O66+0.048*'num. mol.'!P66-0.026*'num. mol.'!N66)</f>
        <v>#DIV/0!</v>
      </c>
      <c r="C66" s="14" t="e">
        <f>10*(0.0061*'num. mol.'!M66-0.0434*'num. mol.'!O66+0.0145*'num. mol.'!P66+0.1236*'num. mol.'!N66)</f>
        <v>#DIV/0!</v>
      </c>
      <c r="D66" s="15" t="str">
        <f>IF(óxidos!B66&lt;70,"SiO2&lt;70","")</f>
        <v>SiO2&lt;70</v>
      </c>
    </row>
    <row r="67" spans="1:4" ht="12.75">
      <c r="A67">
        <f>óxidos!A67</f>
        <v>0</v>
      </c>
      <c r="B67" s="14" t="e">
        <f>10*(0.1601*'num. mol.'!M67-0.0354*'num. mol.'!O67+0.048*'num. mol.'!P67-0.026*'num. mol.'!N67)</f>
        <v>#DIV/0!</v>
      </c>
      <c r="C67" s="14" t="e">
        <f>10*(0.0061*'num. mol.'!M67-0.0434*'num. mol.'!O67+0.0145*'num. mol.'!P67+0.1236*'num. mol.'!N67)</f>
        <v>#DIV/0!</v>
      </c>
      <c r="D67" s="15" t="str">
        <f>IF(óxidos!B67&lt;70,"SiO2&lt;70","")</f>
        <v>SiO2&lt;70</v>
      </c>
    </row>
    <row r="68" spans="1:4" ht="12.75">
      <c r="A68">
        <f>óxidos!A68</f>
        <v>0</v>
      </c>
      <c r="B68" s="14" t="e">
        <f>10*(0.1601*'num. mol.'!M68-0.0354*'num. mol.'!O68+0.048*'num. mol.'!P68-0.026*'num. mol.'!N68)</f>
        <v>#DIV/0!</v>
      </c>
      <c r="C68" s="14" t="e">
        <f>10*(0.0061*'num. mol.'!M68-0.0434*'num. mol.'!O68+0.0145*'num. mol.'!P68+0.1236*'num. mol.'!N68)</f>
        <v>#DIV/0!</v>
      </c>
      <c r="D68" s="15" t="str">
        <f>IF(óxidos!B68&lt;70,"SiO2&lt;70","")</f>
        <v>SiO2&lt;70</v>
      </c>
    </row>
    <row r="69" spans="1:4" ht="12.75">
      <c r="A69">
        <f>óxidos!A69</f>
        <v>0</v>
      </c>
      <c r="B69" s="14" t="e">
        <f>10*(0.1601*'num. mol.'!M69-0.0354*'num. mol.'!O69+0.048*'num. mol.'!P69-0.026*'num. mol.'!N69)</f>
        <v>#DIV/0!</v>
      </c>
      <c r="C69" s="14" t="e">
        <f>10*(0.0061*'num. mol.'!M69-0.0434*'num. mol.'!O69+0.0145*'num. mol.'!P69+0.1236*'num. mol.'!N69)</f>
        <v>#DIV/0!</v>
      </c>
      <c r="D69" s="15" t="str">
        <f>IF(óxidos!B69&lt;70,"SiO2&lt;70","")</f>
        <v>SiO2&lt;70</v>
      </c>
    </row>
    <row r="70" spans="1:4" ht="12.75">
      <c r="A70">
        <f>óxidos!A70</f>
        <v>0</v>
      </c>
      <c r="B70" s="14" t="e">
        <f>10*(0.1601*'num. mol.'!M70-0.0354*'num. mol.'!O70+0.048*'num. mol.'!P70-0.026*'num. mol.'!N70)</f>
        <v>#DIV/0!</v>
      </c>
      <c r="C70" s="14" t="e">
        <f>10*(0.0061*'num. mol.'!M70-0.0434*'num. mol.'!O70+0.0145*'num. mol.'!P70+0.1236*'num. mol.'!N70)</f>
        <v>#DIV/0!</v>
      </c>
      <c r="D70" s="15" t="str">
        <f>IF(óxidos!B70&lt;70,"SiO2&lt;70","")</f>
        <v>SiO2&lt;70</v>
      </c>
    </row>
    <row r="71" spans="1:4" ht="12.75">
      <c r="A71">
        <f>óxidos!A71</f>
        <v>0</v>
      </c>
      <c r="B71" s="14" t="e">
        <f>10*(0.1601*'num. mol.'!M71-0.0354*'num. mol.'!O71+0.048*'num. mol.'!P71-0.026*'num. mol.'!N71)</f>
        <v>#DIV/0!</v>
      </c>
      <c r="C71" s="14" t="e">
        <f>10*(0.0061*'num. mol.'!M71-0.0434*'num. mol.'!O71+0.0145*'num. mol.'!P71+0.1236*'num. mol.'!N71)</f>
        <v>#DIV/0!</v>
      </c>
      <c r="D71" s="15" t="str">
        <f>IF(óxidos!B71&lt;70,"SiO2&lt;70","")</f>
        <v>SiO2&lt;70</v>
      </c>
    </row>
    <row r="72" spans="1:4" ht="12.75">
      <c r="A72">
        <f>óxidos!A72</f>
        <v>0</v>
      </c>
      <c r="B72" s="14" t="e">
        <f>10*(0.1601*'num. mol.'!M72-0.0354*'num. mol.'!O72+0.048*'num. mol.'!P72-0.026*'num. mol.'!N72)</f>
        <v>#DIV/0!</v>
      </c>
      <c r="C72" s="14" t="e">
        <f>10*(0.0061*'num. mol.'!M72-0.0434*'num. mol.'!O72+0.0145*'num. mol.'!P72+0.1236*'num. mol.'!N72)</f>
        <v>#DIV/0!</v>
      </c>
      <c r="D72" s="15" t="str">
        <f>IF(óxidos!B72&lt;70,"SiO2&lt;70","")</f>
        <v>SiO2&lt;70</v>
      </c>
    </row>
    <row r="73" spans="1:4" ht="12.75">
      <c r="A73">
        <f>óxidos!A73</f>
        <v>0</v>
      </c>
      <c r="B73" s="14" t="e">
        <f>10*(0.1601*'num. mol.'!M73-0.0354*'num. mol.'!O73+0.048*'num. mol.'!P73-0.026*'num. mol.'!N73)</f>
        <v>#DIV/0!</v>
      </c>
      <c r="C73" s="14" t="e">
        <f>10*(0.0061*'num. mol.'!M73-0.0434*'num. mol.'!O73+0.0145*'num. mol.'!P73+0.1236*'num. mol.'!N73)</f>
        <v>#DIV/0!</v>
      </c>
      <c r="D73" s="15" t="str">
        <f>IF(óxidos!B73&lt;70,"SiO2&lt;70","")</f>
        <v>SiO2&lt;70</v>
      </c>
    </row>
    <row r="74" spans="1:4" ht="12.75">
      <c r="A74">
        <f>óxidos!A74</f>
        <v>0</v>
      </c>
      <c r="B74" s="14" t="e">
        <f>10*(0.1601*'num. mol.'!M74-0.0354*'num. mol.'!O74+0.048*'num. mol.'!P74-0.026*'num. mol.'!N74)</f>
        <v>#DIV/0!</v>
      </c>
      <c r="C74" s="14" t="e">
        <f>10*(0.0061*'num. mol.'!M74-0.0434*'num. mol.'!O74+0.0145*'num. mol.'!P74+0.1236*'num. mol.'!N74)</f>
        <v>#DIV/0!</v>
      </c>
      <c r="D74" s="15" t="str">
        <f>IF(óxidos!B74&lt;70,"SiO2&lt;70","")</f>
        <v>SiO2&lt;70</v>
      </c>
    </row>
    <row r="75" spans="1:4" ht="12.75">
      <c r="A75">
        <f>óxidos!A75</f>
        <v>0</v>
      </c>
      <c r="B75" s="14" t="e">
        <f>10*(0.1601*'num. mol.'!M75-0.0354*'num. mol.'!O75+0.048*'num. mol.'!P75-0.026*'num. mol.'!N75)</f>
        <v>#DIV/0!</v>
      </c>
      <c r="C75" s="14" t="e">
        <f>10*(0.0061*'num. mol.'!M75-0.0434*'num. mol.'!O75+0.0145*'num. mol.'!P75+0.1236*'num. mol.'!N75)</f>
        <v>#DIV/0!</v>
      </c>
      <c r="D75" s="15" t="str">
        <f>IF(óxidos!B75&lt;70,"SiO2&lt;70","")</f>
        <v>SiO2&lt;70</v>
      </c>
    </row>
    <row r="76" spans="1:4" ht="12.75">
      <c r="A76">
        <f>óxidos!A76</f>
        <v>0</v>
      </c>
      <c r="B76" s="14" t="e">
        <f>10*(0.1601*'num. mol.'!M76-0.0354*'num. mol.'!O76+0.048*'num. mol.'!P76-0.026*'num. mol.'!N76)</f>
        <v>#DIV/0!</v>
      </c>
      <c r="C76" s="14" t="e">
        <f>10*(0.0061*'num. mol.'!M76-0.0434*'num. mol.'!O76+0.0145*'num. mol.'!P76+0.1236*'num. mol.'!N76)</f>
        <v>#DIV/0!</v>
      </c>
      <c r="D76" s="15" t="str">
        <f>IF(óxidos!B76&lt;70,"SiO2&lt;70","")</f>
        <v>SiO2&lt;70</v>
      </c>
    </row>
    <row r="77" spans="1:4" ht="12.75">
      <c r="A77">
        <f>óxidos!A77</f>
        <v>0</v>
      </c>
      <c r="B77" s="14" t="e">
        <f>10*(0.1601*'num. mol.'!M77-0.0354*'num. mol.'!O77+0.048*'num. mol.'!P77-0.026*'num. mol.'!N77)</f>
        <v>#DIV/0!</v>
      </c>
      <c r="C77" s="14" t="e">
        <f>10*(0.0061*'num. mol.'!M77-0.0434*'num. mol.'!O77+0.0145*'num. mol.'!P77+0.1236*'num. mol.'!N77)</f>
        <v>#DIV/0!</v>
      </c>
      <c r="D77" s="15" t="str">
        <f>IF(óxidos!B77&lt;70,"SiO2&lt;70","")</f>
        <v>SiO2&lt;70</v>
      </c>
    </row>
    <row r="78" spans="1:4" ht="12.75">
      <c r="A78">
        <f>óxidos!A78</f>
        <v>0</v>
      </c>
      <c r="B78" s="14" t="e">
        <f>10*(0.1601*'num. mol.'!M78-0.0354*'num. mol.'!O78+0.048*'num. mol.'!P78-0.026*'num. mol.'!N78)</f>
        <v>#DIV/0!</v>
      </c>
      <c r="C78" s="14" t="e">
        <f>10*(0.0061*'num. mol.'!M78-0.0434*'num. mol.'!O78+0.0145*'num. mol.'!P78+0.1236*'num. mol.'!N78)</f>
        <v>#DIV/0!</v>
      </c>
      <c r="D78" s="15" t="str">
        <f>IF(óxidos!B78&lt;70,"SiO2&lt;70","")</f>
        <v>SiO2&lt;70</v>
      </c>
    </row>
    <row r="79" spans="1:4" ht="12.75">
      <c r="A79">
        <f>óxidos!A79</f>
        <v>0</v>
      </c>
      <c r="B79" s="14" t="e">
        <f>10*(0.1601*'num. mol.'!M79-0.0354*'num. mol.'!O79+0.048*'num. mol.'!P79-0.026*'num. mol.'!N79)</f>
        <v>#DIV/0!</v>
      </c>
      <c r="C79" s="14" t="e">
        <f>10*(0.0061*'num. mol.'!M79-0.0434*'num. mol.'!O79+0.0145*'num. mol.'!P79+0.1236*'num. mol.'!N79)</f>
        <v>#DIV/0!</v>
      </c>
      <c r="D79" s="15" t="str">
        <f>IF(óxidos!B79&lt;70,"SiO2&lt;70","")</f>
        <v>SiO2&lt;70</v>
      </c>
    </row>
    <row r="80" spans="1:4" ht="12.75">
      <c r="A80">
        <f>óxidos!A80</f>
        <v>0</v>
      </c>
      <c r="B80" s="14" t="e">
        <f>10*(0.1601*'num. mol.'!M80-0.0354*'num. mol.'!O80+0.048*'num. mol.'!P80-0.026*'num. mol.'!N80)</f>
        <v>#DIV/0!</v>
      </c>
      <c r="C80" s="14" t="e">
        <f>10*(0.0061*'num. mol.'!M80-0.0434*'num. mol.'!O80+0.0145*'num. mol.'!P80+0.1236*'num. mol.'!N80)</f>
        <v>#DIV/0!</v>
      </c>
      <c r="D80" s="15" t="str">
        <f>IF(óxidos!B80&lt;70,"SiO2&lt;70","")</f>
        <v>SiO2&lt;70</v>
      </c>
    </row>
    <row r="81" spans="1:4" ht="12.75">
      <c r="A81">
        <f>óxidos!A81</f>
        <v>0</v>
      </c>
      <c r="B81" s="14" t="e">
        <f>10*(0.1601*'num. mol.'!M81-0.0354*'num. mol.'!O81+0.048*'num. mol.'!P81-0.026*'num. mol.'!N81)</f>
        <v>#DIV/0!</v>
      </c>
      <c r="C81" s="14" t="e">
        <f>10*(0.0061*'num. mol.'!M81-0.0434*'num. mol.'!O81+0.0145*'num. mol.'!P81+0.1236*'num. mol.'!N81)</f>
        <v>#DIV/0!</v>
      </c>
      <c r="D81" s="15" t="str">
        <f>IF(óxidos!B81&lt;70,"SiO2&lt;70","")</f>
        <v>SiO2&lt;70</v>
      </c>
    </row>
    <row r="82" spans="1:4" ht="12.75">
      <c r="A82">
        <f>óxidos!A82</f>
        <v>0</v>
      </c>
      <c r="B82" s="14" t="e">
        <f>10*(0.1601*'num. mol.'!M82-0.0354*'num. mol.'!O82+0.048*'num. mol.'!P82-0.026*'num. mol.'!N82)</f>
        <v>#DIV/0!</v>
      </c>
      <c r="C82" s="14" t="e">
        <f>10*(0.0061*'num. mol.'!M82-0.0434*'num. mol.'!O82+0.0145*'num. mol.'!P82+0.1236*'num. mol.'!N82)</f>
        <v>#DIV/0!</v>
      </c>
      <c r="D82" s="15" t="str">
        <f>IF(óxidos!B82&lt;70,"SiO2&lt;70","")</f>
        <v>SiO2&lt;70</v>
      </c>
    </row>
    <row r="83" spans="1:4" ht="12.75">
      <c r="A83">
        <f>óxidos!A83</f>
        <v>0</v>
      </c>
      <c r="B83" s="14" t="e">
        <f>10*(0.1601*'num. mol.'!M83-0.0354*'num. mol.'!O83+0.048*'num. mol.'!P83-0.026*'num. mol.'!N83)</f>
        <v>#DIV/0!</v>
      </c>
      <c r="C83" s="14" t="e">
        <f>10*(0.0061*'num. mol.'!M83-0.0434*'num. mol.'!O83+0.0145*'num. mol.'!P83+0.1236*'num. mol.'!N83)</f>
        <v>#DIV/0!</v>
      </c>
      <c r="D83" s="15" t="str">
        <f>IF(óxidos!B83&lt;70,"SiO2&lt;70","")</f>
        <v>SiO2&lt;70</v>
      </c>
    </row>
    <row r="84" spans="1:4" ht="12.75">
      <c r="A84">
        <f>óxidos!A84</f>
        <v>0</v>
      </c>
      <c r="B84" s="14" t="e">
        <f>10*(0.1601*'num. mol.'!M84-0.0354*'num. mol.'!O84+0.048*'num. mol.'!P84-0.026*'num. mol.'!N84)</f>
        <v>#DIV/0!</v>
      </c>
      <c r="C84" s="14" t="e">
        <f>10*(0.0061*'num. mol.'!M84-0.0434*'num. mol.'!O84+0.0145*'num. mol.'!P84+0.1236*'num. mol.'!N84)</f>
        <v>#DIV/0!</v>
      </c>
      <c r="D84" s="15" t="str">
        <f>IF(óxidos!B84&lt;70,"SiO2&lt;70","")</f>
        <v>SiO2&lt;70</v>
      </c>
    </row>
    <row r="85" spans="1:4" ht="12.75">
      <c r="A85">
        <f>óxidos!A85</f>
        <v>0</v>
      </c>
      <c r="B85" s="14" t="e">
        <f>10*(0.1601*'num. mol.'!M85-0.0354*'num. mol.'!O85+0.048*'num. mol.'!P85-0.026*'num. mol.'!N85)</f>
        <v>#DIV/0!</v>
      </c>
      <c r="C85" s="14" t="e">
        <f>10*(0.0061*'num. mol.'!M85-0.0434*'num. mol.'!O85+0.0145*'num. mol.'!P85+0.1236*'num. mol.'!N85)</f>
        <v>#DIV/0!</v>
      </c>
      <c r="D85" s="15" t="str">
        <f>IF(óxidos!B85&lt;70,"SiO2&lt;70","")</f>
        <v>SiO2&lt;70</v>
      </c>
    </row>
    <row r="86" spans="1:4" ht="12.75">
      <c r="A86">
        <f>óxidos!A86</f>
        <v>0</v>
      </c>
      <c r="B86" s="14" t="e">
        <f>10*(0.1601*'num. mol.'!M86-0.0354*'num. mol.'!O86+0.048*'num. mol.'!P86-0.026*'num. mol.'!N86)</f>
        <v>#DIV/0!</v>
      </c>
      <c r="C86" s="14" t="e">
        <f>10*(0.0061*'num. mol.'!M86-0.0434*'num. mol.'!O86+0.0145*'num. mol.'!P86+0.1236*'num. mol.'!N86)</f>
        <v>#DIV/0!</v>
      </c>
      <c r="D86" s="15" t="str">
        <f>IF(óxidos!B86&lt;70,"SiO2&lt;70","")</f>
        <v>SiO2&lt;70</v>
      </c>
    </row>
    <row r="87" spans="1:4" ht="12.75">
      <c r="A87">
        <f>óxidos!A87</f>
        <v>0</v>
      </c>
      <c r="B87" s="14" t="e">
        <f>10*(0.1601*'num. mol.'!M87-0.0354*'num. mol.'!O87+0.048*'num. mol.'!P87-0.026*'num. mol.'!N87)</f>
        <v>#DIV/0!</v>
      </c>
      <c r="C87" s="14" t="e">
        <f>10*(0.0061*'num. mol.'!M87-0.0434*'num. mol.'!O87+0.0145*'num. mol.'!P87+0.1236*'num. mol.'!N87)</f>
        <v>#DIV/0!</v>
      </c>
      <c r="D87" s="15" t="str">
        <f>IF(óxidos!B87&lt;70,"SiO2&lt;70","")</f>
        <v>SiO2&lt;70</v>
      </c>
    </row>
    <row r="88" spans="1:4" ht="12.75">
      <c r="A88">
        <f>óxidos!A88</f>
        <v>0</v>
      </c>
      <c r="B88" s="14" t="e">
        <f>10*(0.1601*'num. mol.'!M88-0.0354*'num. mol.'!O88+0.048*'num. mol.'!P88-0.026*'num. mol.'!N88)</f>
        <v>#DIV/0!</v>
      </c>
      <c r="C88" s="14" t="e">
        <f>10*(0.0061*'num. mol.'!M88-0.0434*'num. mol.'!O88+0.0145*'num. mol.'!P88+0.1236*'num. mol.'!N88)</f>
        <v>#DIV/0!</v>
      </c>
      <c r="D88" s="15" t="str">
        <f>IF(óxidos!B88&lt;70,"SiO2&lt;70","")</f>
        <v>SiO2&lt;70</v>
      </c>
    </row>
    <row r="89" spans="1:4" ht="12.75">
      <c r="A89">
        <f>óxidos!A89</f>
        <v>0</v>
      </c>
      <c r="B89" s="14" t="e">
        <f>10*(0.1601*'num. mol.'!M89-0.0354*'num. mol.'!O89+0.048*'num. mol.'!P89-0.026*'num. mol.'!N89)</f>
        <v>#DIV/0!</v>
      </c>
      <c r="C89" s="14" t="e">
        <f>10*(0.0061*'num. mol.'!M89-0.0434*'num. mol.'!O89+0.0145*'num. mol.'!P89+0.1236*'num. mol.'!N89)</f>
        <v>#DIV/0!</v>
      </c>
      <c r="D89" s="15" t="str">
        <f>IF(óxidos!B89&lt;70,"SiO2&lt;70","")</f>
        <v>SiO2&lt;70</v>
      </c>
    </row>
    <row r="90" spans="1:4" ht="12.75">
      <c r="A90">
        <f>óxidos!A90</f>
        <v>0</v>
      </c>
      <c r="B90" s="14" t="e">
        <f>10*(0.1601*'num. mol.'!M90-0.0354*'num. mol.'!O90+0.048*'num. mol.'!P90-0.026*'num. mol.'!N90)</f>
        <v>#DIV/0!</v>
      </c>
      <c r="C90" s="14" t="e">
        <f>10*(0.0061*'num. mol.'!M90-0.0434*'num. mol.'!O90+0.0145*'num. mol.'!P90+0.1236*'num. mol.'!N90)</f>
        <v>#DIV/0!</v>
      </c>
      <c r="D90" s="15" t="str">
        <f>IF(óxidos!B90&lt;70,"SiO2&lt;70","")</f>
        <v>SiO2&lt;70</v>
      </c>
    </row>
    <row r="91" spans="1:4" ht="12.75">
      <c r="A91">
        <f>óxidos!A91</f>
        <v>0</v>
      </c>
      <c r="B91" s="14" t="e">
        <f>10*(0.1601*'num. mol.'!M91-0.0354*'num. mol.'!O91+0.048*'num. mol.'!P91-0.026*'num. mol.'!N91)</f>
        <v>#DIV/0!</v>
      </c>
      <c r="C91" s="14" t="e">
        <f>10*(0.0061*'num. mol.'!M91-0.0434*'num. mol.'!O91+0.0145*'num. mol.'!P91+0.1236*'num. mol.'!N91)</f>
        <v>#DIV/0!</v>
      </c>
      <c r="D91" s="15" t="str">
        <f>IF(óxidos!B91&lt;70,"SiO2&lt;70","")</f>
        <v>SiO2&lt;70</v>
      </c>
    </row>
    <row r="92" spans="1:4" ht="12.75">
      <c r="A92">
        <f>óxidos!A92</f>
        <v>0</v>
      </c>
      <c r="B92" s="14" t="e">
        <f>10*(0.1601*'num. mol.'!M92-0.0354*'num. mol.'!O92+0.048*'num. mol.'!P92-0.026*'num. mol.'!N92)</f>
        <v>#DIV/0!</v>
      </c>
      <c r="C92" s="14" t="e">
        <f>10*(0.0061*'num. mol.'!M92-0.0434*'num. mol.'!O92+0.0145*'num. mol.'!P92+0.1236*'num. mol.'!N92)</f>
        <v>#DIV/0!</v>
      </c>
      <c r="D92" s="15" t="str">
        <f>IF(óxidos!B92&lt;70,"SiO2&lt;70","")</f>
        <v>SiO2&lt;70</v>
      </c>
    </row>
    <row r="93" spans="1:4" ht="12.75">
      <c r="A93">
        <f>óxidos!A93</f>
        <v>0</v>
      </c>
      <c r="B93" s="14" t="e">
        <f>10*(0.1601*'num. mol.'!M93-0.0354*'num. mol.'!O93+0.048*'num. mol.'!P93-0.026*'num. mol.'!N93)</f>
        <v>#DIV/0!</v>
      </c>
      <c r="C93" s="14" t="e">
        <f>10*(0.0061*'num. mol.'!M93-0.0434*'num. mol.'!O93+0.0145*'num. mol.'!P93+0.1236*'num. mol.'!N93)</f>
        <v>#DIV/0!</v>
      </c>
      <c r="D93" s="15" t="str">
        <f>IF(óxidos!B93&lt;70,"SiO2&lt;70","")</f>
        <v>SiO2&lt;70</v>
      </c>
    </row>
    <row r="94" spans="1:4" ht="12.75">
      <c r="A94">
        <f>óxidos!A94</f>
        <v>0</v>
      </c>
      <c r="B94" s="14" t="e">
        <f>10*(0.1601*'num. mol.'!M94-0.0354*'num. mol.'!O94+0.048*'num. mol.'!P94-0.026*'num. mol.'!N94)</f>
        <v>#DIV/0!</v>
      </c>
      <c r="C94" s="14" t="e">
        <f>10*(0.0061*'num. mol.'!M94-0.0434*'num. mol.'!O94+0.0145*'num. mol.'!P94+0.1236*'num. mol.'!N94)</f>
        <v>#DIV/0!</v>
      </c>
      <c r="D94" s="15" t="str">
        <f>IF(óxidos!B94&lt;70,"SiO2&lt;70","")</f>
        <v>SiO2&lt;70</v>
      </c>
    </row>
    <row r="95" spans="1:4" ht="12.75">
      <c r="A95">
        <f>óxidos!A95</f>
        <v>0</v>
      </c>
      <c r="B95" s="14" t="e">
        <f>10*(0.1601*'num. mol.'!M95-0.0354*'num. mol.'!O95+0.048*'num. mol.'!P95-0.026*'num. mol.'!N95)</f>
        <v>#DIV/0!</v>
      </c>
      <c r="C95" s="14" t="e">
        <f>10*(0.0061*'num. mol.'!M95-0.0434*'num. mol.'!O95+0.0145*'num. mol.'!P95+0.1236*'num. mol.'!N95)</f>
        <v>#DIV/0!</v>
      </c>
      <c r="D95" s="15" t="str">
        <f>IF(óxidos!B95&lt;70,"SiO2&lt;70","")</f>
        <v>SiO2&lt;70</v>
      </c>
    </row>
    <row r="96" spans="1:4" ht="12.75">
      <c r="A96">
        <f>óxidos!A96</f>
        <v>0</v>
      </c>
      <c r="B96" s="14" t="e">
        <f>10*(0.1601*'num. mol.'!M96-0.0354*'num. mol.'!O96+0.048*'num. mol.'!P96-0.026*'num. mol.'!N96)</f>
        <v>#DIV/0!</v>
      </c>
      <c r="C96" s="14" t="e">
        <f>10*(0.0061*'num. mol.'!M96-0.0434*'num. mol.'!O96+0.0145*'num. mol.'!P96+0.1236*'num. mol.'!N96)</f>
        <v>#DIV/0!</v>
      </c>
      <c r="D96" s="15" t="str">
        <f>IF(óxidos!B96&lt;70,"SiO2&lt;70","")</f>
        <v>SiO2&lt;70</v>
      </c>
    </row>
    <row r="97" spans="1:4" ht="12.75">
      <c r="A97">
        <f>óxidos!A97</f>
        <v>0</v>
      </c>
      <c r="B97" s="14" t="e">
        <f>10*(0.1601*'num. mol.'!M97-0.0354*'num. mol.'!O97+0.048*'num. mol.'!P97-0.026*'num. mol.'!N97)</f>
        <v>#DIV/0!</v>
      </c>
      <c r="C97" s="14" t="e">
        <f>10*(0.0061*'num. mol.'!M97-0.0434*'num. mol.'!O97+0.0145*'num. mol.'!P97+0.1236*'num. mol.'!N97)</f>
        <v>#DIV/0!</v>
      </c>
      <c r="D97" s="15" t="str">
        <f>IF(óxidos!B97&lt;70,"SiO2&lt;70","")</f>
        <v>SiO2&lt;70</v>
      </c>
    </row>
    <row r="98" spans="1:4" ht="12.75">
      <c r="A98">
        <f>óxidos!A98</f>
        <v>0</v>
      </c>
      <c r="B98" s="14" t="e">
        <f>10*(0.1601*'num. mol.'!M98-0.0354*'num. mol.'!O98+0.048*'num. mol.'!P98-0.026*'num. mol.'!N98)</f>
        <v>#DIV/0!</v>
      </c>
      <c r="C98" s="14" t="e">
        <f>10*(0.0061*'num. mol.'!M98-0.0434*'num. mol.'!O98+0.0145*'num. mol.'!P98+0.1236*'num. mol.'!N98)</f>
        <v>#DIV/0!</v>
      </c>
      <c r="D98" s="15" t="str">
        <f>IF(óxidos!B98&lt;70,"SiO2&lt;70","")</f>
        <v>SiO2&lt;70</v>
      </c>
    </row>
    <row r="99" spans="1:4" ht="12.75">
      <c r="A99">
        <f>óxidos!A99</f>
        <v>0</v>
      </c>
      <c r="B99" s="14" t="e">
        <f>10*(0.1601*'num. mol.'!M99-0.0354*'num. mol.'!O99+0.048*'num. mol.'!P99-0.026*'num. mol.'!N99)</f>
        <v>#DIV/0!</v>
      </c>
      <c r="C99" s="14" t="e">
        <f>10*(0.0061*'num. mol.'!M99-0.0434*'num. mol.'!O99+0.0145*'num. mol.'!P99+0.1236*'num. mol.'!N99)</f>
        <v>#DIV/0!</v>
      </c>
      <c r="D99" s="15" t="str">
        <f>IF(óxidos!B99&lt;70,"SiO2&lt;70","")</f>
        <v>SiO2&lt;70</v>
      </c>
    </row>
    <row r="100" spans="1:4" ht="12.75">
      <c r="A100">
        <f>óxidos!A100</f>
        <v>0</v>
      </c>
      <c r="B100" s="14" t="e">
        <f>10*(0.1601*'num. mol.'!M100-0.0354*'num. mol.'!O100+0.048*'num. mol.'!P100-0.026*'num. mol.'!N100)</f>
        <v>#DIV/0!</v>
      </c>
      <c r="C100" s="14" t="e">
        <f>10*(0.0061*'num. mol.'!M100-0.0434*'num. mol.'!O100+0.0145*'num. mol.'!P100+0.1236*'num. mol.'!N100)</f>
        <v>#DIV/0!</v>
      </c>
      <c r="D100" s="15" t="str">
        <f>IF(óxidos!B100&lt;70,"SiO2&lt;70","")</f>
        <v>SiO2&lt;70</v>
      </c>
    </row>
    <row r="101" spans="1:4" ht="12.75">
      <c r="A101">
        <f>óxidos!A101</f>
        <v>0</v>
      </c>
      <c r="B101" s="14" t="e">
        <f>10*(0.1601*'num. mol.'!M101-0.0354*'num. mol.'!O101+0.048*'num. mol.'!P101-0.026*'num. mol.'!N101)</f>
        <v>#DIV/0!</v>
      </c>
      <c r="C101" s="14" t="e">
        <f>10*(0.0061*'num. mol.'!M101-0.0434*'num. mol.'!O101+0.0145*'num. mol.'!P101+0.1236*'num. mol.'!N101)</f>
        <v>#DIV/0!</v>
      </c>
      <c r="D101" s="15" t="str">
        <f>IF(óxidos!B101&lt;70,"SiO2&lt;70","")</f>
        <v>SiO2&lt;70</v>
      </c>
    </row>
  </sheetData>
  <sheetProtection password="E301" sheet="1" objects="1" scenarios="1"/>
  <printOptions horizontalCentered="1" verticalCentered="1"/>
  <pageMargins left="0.75" right="0.75" top="1" bottom="1" header="0" footer="0"/>
  <pageSetup fitToHeight="1" fitToWidth="1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1"/>
  <sheetViews>
    <sheetView tabSelected="1" zoomScale="75" zoomScaleNormal="75" workbookViewId="0" topLeftCell="C1">
      <selection activeCell="D1" sqref="D1:K31"/>
    </sheetView>
  </sheetViews>
  <sheetFormatPr defaultColWidth="11.00390625" defaultRowHeight="12"/>
  <cols>
    <col min="1" max="1" width="15.50390625" style="0" customWidth="1"/>
    <col min="2" max="2" width="7.625" style="0" customWidth="1"/>
    <col min="3" max="3" width="7.50390625" style="0" customWidth="1"/>
  </cols>
  <sheetData>
    <row r="1" spans="1:3" ht="12.75">
      <c r="A1" s="8" t="str">
        <f>óxidos!A1</f>
        <v>Muestra_ID</v>
      </c>
      <c r="B1" s="13" t="s">
        <v>0</v>
      </c>
      <c r="C1" s="13" t="s">
        <v>1</v>
      </c>
    </row>
    <row r="2" spans="1:3" ht="12.75">
      <c r="A2" t="str">
        <f>óxidos!A2</f>
        <v>pega_aquí</v>
      </c>
      <c r="B2" s="12">
        <f>4*'num. mol.'!B2-22*('num. mol.'!J2+'num. mol.'!K2)-2*(2*'num. mol.'!E2+'num. mol.'!F2+'num. mol.'!C2)</f>
        <v>0</v>
      </c>
      <c r="C2" s="12">
        <f>6*'num. mol.'!I2+2*'num. mol.'!G2+2*'num. mol.'!D2</f>
        <v>0</v>
      </c>
    </row>
    <row r="3" spans="1:3" ht="12.75">
      <c r="A3">
        <f>óxidos!A3</f>
        <v>0</v>
      </c>
      <c r="B3" s="12">
        <f>4*'num. mol.'!B3-22*('num. mol.'!J3+'num. mol.'!K3)-2*(2*'num. mol.'!E3+'num. mol.'!F3+'num. mol.'!C3)</f>
        <v>0</v>
      </c>
      <c r="C3" s="12">
        <f>6*'num. mol.'!I3+2*'num. mol.'!G3+2*'num. mol.'!D3</f>
        <v>0</v>
      </c>
    </row>
    <row r="4" spans="1:3" ht="12.75">
      <c r="A4">
        <f>óxidos!A4</f>
        <v>0</v>
      </c>
      <c r="B4" s="12">
        <f>4*'num. mol.'!B4-22*('num. mol.'!J4+'num. mol.'!K4)-2*(2*'num. mol.'!E4+'num. mol.'!F4+'num. mol.'!C4)</f>
        <v>0</v>
      </c>
      <c r="C4" s="12">
        <f>6*'num. mol.'!I4+2*'num. mol.'!G4+2*'num. mol.'!D4</f>
        <v>0</v>
      </c>
    </row>
    <row r="5" spans="1:3" ht="12.75">
      <c r="A5">
        <f>óxidos!A5</f>
        <v>0</v>
      </c>
      <c r="B5" s="12">
        <f>4*'num. mol.'!B5-22*('num. mol.'!J5+'num. mol.'!K5)-2*(2*'num. mol.'!E5+'num. mol.'!F5+'num. mol.'!C5)</f>
        <v>0</v>
      </c>
      <c r="C5" s="12">
        <f>6*'num. mol.'!I5+2*'num. mol.'!G5+2*'num. mol.'!D5</f>
        <v>0</v>
      </c>
    </row>
    <row r="6" spans="1:3" ht="12.75">
      <c r="A6">
        <f>óxidos!A6</f>
        <v>0</v>
      </c>
      <c r="B6" s="12">
        <f>4*'num. mol.'!B6-22*('num. mol.'!J6+'num. mol.'!K6)-2*(2*'num. mol.'!E6+'num. mol.'!F6+'num. mol.'!C6)</f>
        <v>0</v>
      </c>
      <c r="C6" s="12">
        <f>6*'num. mol.'!I6+2*'num. mol.'!G6+2*'num. mol.'!D6</f>
        <v>0</v>
      </c>
    </row>
    <row r="7" spans="1:3" ht="12.75">
      <c r="A7">
        <f>óxidos!A7</f>
        <v>0</v>
      </c>
      <c r="B7" s="12">
        <f>4*'num. mol.'!B7-22*('num. mol.'!J7+'num. mol.'!K7)-2*(2*'num. mol.'!E7+'num. mol.'!F7+'num. mol.'!C7)</f>
        <v>0</v>
      </c>
      <c r="C7" s="12">
        <f>6*'num. mol.'!I7+2*'num. mol.'!G7+2*'num. mol.'!D7</f>
        <v>0</v>
      </c>
    </row>
    <row r="8" spans="1:3" ht="12.75">
      <c r="A8">
        <f>óxidos!A8</f>
        <v>0</v>
      </c>
      <c r="B8" s="12">
        <f>4*'num. mol.'!B8-22*('num. mol.'!J8+'num. mol.'!K8)-2*(2*'num. mol.'!E8+'num. mol.'!F8+'num. mol.'!C8)</f>
        <v>0</v>
      </c>
      <c r="C8" s="12">
        <f>6*'num. mol.'!I8+2*'num. mol.'!G8+2*'num. mol.'!D8</f>
        <v>0</v>
      </c>
    </row>
    <row r="9" spans="1:3" ht="12.75">
      <c r="A9">
        <f>óxidos!A9</f>
        <v>0</v>
      </c>
      <c r="B9" s="12">
        <f>4*'num. mol.'!B9-22*('num. mol.'!J9+'num. mol.'!K9)-2*(2*'num. mol.'!E9+'num. mol.'!F9+'num. mol.'!C9)</f>
        <v>0</v>
      </c>
      <c r="C9" s="12">
        <f>6*'num. mol.'!I9+2*'num. mol.'!G9+2*'num. mol.'!D9</f>
        <v>0</v>
      </c>
    </row>
    <row r="10" spans="1:3" ht="12.75">
      <c r="A10">
        <f>óxidos!A10</f>
        <v>0</v>
      </c>
      <c r="B10" s="12">
        <f>4*'num. mol.'!B10-22*('num. mol.'!J10+'num. mol.'!K10)-2*(2*'num. mol.'!E10+'num. mol.'!F10+'num. mol.'!C10)</f>
        <v>0</v>
      </c>
      <c r="C10" s="12">
        <f>6*'num. mol.'!I10+2*'num. mol.'!G10+2*'num. mol.'!D10</f>
        <v>0</v>
      </c>
    </row>
    <row r="11" spans="1:3" ht="12.75">
      <c r="A11">
        <f>óxidos!A11</f>
        <v>0</v>
      </c>
      <c r="B11" s="12">
        <f>4*'num. mol.'!B11-22*('num. mol.'!J11+'num. mol.'!K11)-2*(2*'num. mol.'!E11+'num. mol.'!F11+'num. mol.'!C11)</f>
        <v>0</v>
      </c>
      <c r="C11" s="12">
        <f>6*'num. mol.'!I11+2*'num. mol.'!G11+2*'num. mol.'!D11</f>
        <v>0</v>
      </c>
    </row>
    <row r="12" spans="1:3" ht="12.75">
      <c r="A12">
        <f>óxidos!A12</f>
        <v>0</v>
      </c>
      <c r="B12" s="12">
        <f>4*'num. mol.'!B12-22*('num. mol.'!J12+'num. mol.'!K12)-2*(2*'num. mol.'!E12+'num. mol.'!F12+'num. mol.'!C12)</f>
        <v>0</v>
      </c>
      <c r="C12" s="12">
        <f>6*'num. mol.'!I12+2*'num. mol.'!G12+2*'num. mol.'!D12</f>
        <v>0</v>
      </c>
    </row>
    <row r="13" spans="1:3" ht="12.75">
      <c r="A13">
        <f>óxidos!A13</f>
        <v>0</v>
      </c>
      <c r="B13" s="12">
        <f>4*'num. mol.'!B13-22*('num. mol.'!J13+'num. mol.'!K13)-2*(2*'num. mol.'!E13+'num. mol.'!F13+'num. mol.'!C13)</f>
        <v>0</v>
      </c>
      <c r="C13" s="12">
        <f>6*'num. mol.'!I13+2*'num. mol.'!G13+2*'num. mol.'!D13</f>
        <v>0</v>
      </c>
    </row>
    <row r="14" spans="1:3" ht="12">
      <c r="A14">
        <f>óxidos!A14</f>
        <v>0</v>
      </c>
      <c r="B14" s="12">
        <f>4*'num. mol.'!B14-22*('num. mol.'!J14+'num. mol.'!K14)-2*(2*'num. mol.'!E14+'num. mol.'!F14+'num. mol.'!C14)</f>
        <v>0</v>
      </c>
      <c r="C14" s="12">
        <f>6*'num. mol.'!I14+2*'num. mol.'!G14+2*'num. mol.'!D14</f>
        <v>0</v>
      </c>
    </row>
    <row r="15" spans="1:3" ht="12">
      <c r="A15">
        <f>óxidos!A15</f>
        <v>0</v>
      </c>
      <c r="B15" s="12">
        <f>4*'num. mol.'!B15-22*('num. mol.'!J15+'num. mol.'!K15)-2*(2*'num. mol.'!E15+'num. mol.'!F15+'num. mol.'!C15)</f>
        <v>0</v>
      </c>
      <c r="C15" s="12">
        <f>6*'num. mol.'!I15+2*'num. mol.'!G15+2*'num. mol.'!D15</f>
        <v>0</v>
      </c>
    </row>
    <row r="16" spans="1:3" ht="12.75">
      <c r="A16">
        <f>óxidos!A16</f>
        <v>0</v>
      </c>
      <c r="B16" s="12">
        <f>4*'num. mol.'!B16-22*('num. mol.'!J16+'num. mol.'!K16)-2*(2*'num. mol.'!E16+'num. mol.'!F16+'num. mol.'!C16)</f>
        <v>0</v>
      </c>
      <c r="C16" s="12">
        <f>6*'num. mol.'!I16+2*'num. mol.'!G16+2*'num. mol.'!D16</f>
        <v>0</v>
      </c>
    </row>
    <row r="17" spans="1:3" ht="12.75">
      <c r="A17">
        <f>óxidos!A17</f>
        <v>0</v>
      </c>
      <c r="B17" s="12">
        <f>4*'num. mol.'!B17-22*('num. mol.'!J17+'num. mol.'!K17)-2*(2*'num. mol.'!E17+'num. mol.'!F17+'num. mol.'!C17)</f>
        <v>0</v>
      </c>
      <c r="C17" s="12">
        <f>6*'num. mol.'!I17+2*'num. mol.'!G17+2*'num. mol.'!D17</f>
        <v>0</v>
      </c>
    </row>
    <row r="18" spans="1:3" ht="12.75">
      <c r="A18">
        <f>óxidos!A18</f>
        <v>0</v>
      </c>
      <c r="B18" s="12">
        <f>4*'num. mol.'!B18-22*('num. mol.'!J18+'num. mol.'!K18)-2*(2*'num. mol.'!E18+'num. mol.'!F18+'num. mol.'!C18)</f>
        <v>0</v>
      </c>
      <c r="C18" s="12">
        <f>6*'num. mol.'!I18+2*'num. mol.'!G18+2*'num. mol.'!D18</f>
        <v>0</v>
      </c>
    </row>
    <row r="19" spans="1:3" ht="12.75">
      <c r="A19">
        <f>óxidos!A19</f>
        <v>0</v>
      </c>
      <c r="B19" s="12">
        <f>4*'num. mol.'!B19-22*('num. mol.'!J19+'num. mol.'!K19)-2*(2*'num. mol.'!E19+'num. mol.'!F19+'num. mol.'!C19)</f>
        <v>0</v>
      </c>
      <c r="C19" s="12">
        <f>6*'num. mol.'!I19+2*'num. mol.'!G19+2*'num. mol.'!D19</f>
        <v>0</v>
      </c>
    </row>
    <row r="20" spans="1:3" ht="12.75">
      <c r="A20">
        <f>óxidos!A20</f>
        <v>0</v>
      </c>
      <c r="B20" s="12">
        <f>4*'num. mol.'!B20-22*('num. mol.'!J20+'num. mol.'!K20)-2*(2*'num. mol.'!E20+'num. mol.'!F20+'num. mol.'!C20)</f>
        <v>0</v>
      </c>
      <c r="C20" s="12">
        <f>6*'num. mol.'!I20+2*'num. mol.'!G20+2*'num. mol.'!D20</f>
        <v>0</v>
      </c>
    </row>
    <row r="21" spans="1:3" ht="12.75">
      <c r="A21">
        <f>óxidos!A21</f>
        <v>0</v>
      </c>
      <c r="B21" s="12">
        <f>4*'num. mol.'!B21-22*('num. mol.'!J21+'num. mol.'!K21)-2*(2*'num. mol.'!E21+'num. mol.'!F21+'num. mol.'!C21)</f>
        <v>0</v>
      </c>
      <c r="C21" s="12">
        <f>6*'num. mol.'!I21+2*'num. mol.'!G21+2*'num. mol.'!D21</f>
        <v>0</v>
      </c>
    </row>
    <row r="22" spans="1:3" ht="12.75">
      <c r="A22">
        <f>óxidos!A22</f>
        <v>0</v>
      </c>
      <c r="B22" s="12">
        <f>4*'num. mol.'!B22-22*('num. mol.'!J22+'num. mol.'!K22)-2*(2*'num. mol.'!E22+'num. mol.'!F22+'num. mol.'!C22)</f>
        <v>0</v>
      </c>
      <c r="C22" s="12">
        <f>6*'num. mol.'!I22+2*'num. mol.'!G22+2*'num. mol.'!D22</f>
        <v>0</v>
      </c>
    </row>
    <row r="23" spans="1:3" ht="12.75">
      <c r="A23">
        <f>óxidos!A23</f>
        <v>0</v>
      </c>
      <c r="B23" s="12">
        <f>4*'num. mol.'!B23-22*('num. mol.'!J23+'num. mol.'!K23)-2*(2*'num. mol.'!E23+'num. mol.'!F23+'num. mol.'!C23)</f>
        <v>0</v>
      </c>
      <c r="C23" s="12">
        <f>6*'num. mol.'!I23+2*'num. mol.'!G23+2*'num. mol.'!D23</f>
        <v>0</v>
      </c>
    </row>
    <row r="24" spans="1:3" ht="12.75">
      <c r="A24">
        <f>óxidos!A24</f>
        <v>0</v>
      </c>
      <c r="B24" s="12">
        <f>4*'num. mol.'!B24-22*('num. mol.'!J24+'num. mol.'!K24)-2*(2*'num. mol.'!E24+'num. mol.'!F24+'num. mol.'!C24)</f>
        <v>0</v>
      </c>
      <c r="C24" s="12">
        <f>6*'num. mol.'!I24+2*'num. mol.'!G24+2*'num. mol.'!D24</f>
        <v>0</v>
      </c>
    </row>
    <row r="25" spans="1:3" ht="12.75">
      <c r="A25">
        <f>óxidos!A25</f>
        <v>0</v>
      </c>
      <c r="B25" s="12">
        <f>4*'num. mol.'!B25-22*('num. mol.'!J25+'num. mol.'!K25)-2*(2*'num. mol.'!E25+'num. mol.'!F25+'num. mol.'!C25)</f>
        <v>0</v>
      </c>
      <c r="C25" s="12">
        <f>6*'num. mol.'!I25+2*'num. mol.'!G25+2*'num. mol.'!D25</f>
        <v>0</v>
      </c>
    </row>
    <row r="26" spans="1:3" ht="12.75">
      <c r="A26">
        <f>óxidos!A26</f>
        <v>0</v>
      </c>
      <c r="B26" s="12">
        <f>4*'num. mol.'!B26-22*('num. mol.'!J26+'num. mol.'!K26)-2*(2*'num. mol.'!E26+'num. mol.'!F26+'num. mol.'!C26)</f>
        <v>0</v>
      </c>
      <c r="C26" s="12">
        <f>6*'num. mol.'!I26+2*'num. mol.'!G26+2*'num. mol.'!D26</f>
        <v>0</v>
      </c>
    </row>
    <row r="27" spans="1:3" ht="12.75">
      <c r="A27">
        <f>óxidos!A27</f>
        <v>0</v>
      </c>
      <c r="B27" s="12">
        <f>4*'num. mol.'!B27-22*('num. mol.'!J27+'num. mol.'!K27)-2*(2*'num. mol.'!E27+'num. mol.'!F27+'num. mol.'!C27)</f>
        <v>0</v>
      </c>
      <c r="C27" s="12">
        <f>6*'num. mol.'!I27+2*'num. mol.'!G27+2*'num. mol.'!D27</f>
        <v>0</v>
      </c>
    </row>
    <row r="28" spans="1:3" ht="12">
      <c r="A28">
        <f>óxidos!A28</f>
        <v>0</v>
      </c>
      <c r="B28" s="12">
        <f>4*'num. mol.'!B28-22*('num. mol.'!J28+'num. mol.'!K28)-2*(2*'num. mol.'!E28+'num. mol.'!F28+'num. mol.'!C28)</f>
        <v>0</v>
      </c>
      <c r="C28" s="12">
        <f>6*'num. mol.'!I28+2*'num. mol.'!G28+2*'num. mol.'!D28</f>
        <v>0</v>
      </c>
    </row>
    <row r="29" spans="1:3" ht="12">
      <c r="A29">
        <f>óxidos!A29</f>
        <v>0</v>
      </c>
      <c r="B29" s="12">
        <f>4*'num. mol.'!B29-22*('num. mol.'!J29+'num. mol.'!K29)-2*(2*'num. mol.'!E29+'num. mol.'!F29+'num. mol.'!C29)</f>
        <v>0</v>
      </c>
      <c r="C29" s="12">
        <f>6*'num. mol.'!I29+2*'num. mol.'!G29+2*'num. mol.'!D29</f>
        <v>0</v>
      </c>
    </row>
    <row r="30" spans="1:3" ht="12.75">
      <c r="A30">
        <f>óxidos!A30</f>
        <v>0</v>
      </c>
      <c r="B30" s="12">
        <f>4*'num. mol.'!B30-22*('num. mol.'!J30+'num. mol.'!K30)-2*(2*'num. mol.'!E30+'num. mol.'!F30+'num. mol.'!C30)</f>
        <v>0</v>
      </c>
      <c r="C30" s="12">
        <f>6*'num. mol.'!I30+2*'num. mol.'!G30+2*'num. mol.'!D30</f>
        <v>0</v>
      </c>
    </row>
    <row r="31" spans="1:3" ht="12.75">
      <c r="A31">
        <f>óxidos!A31</f>
        <v>0</v>
      </c>
      <c r="B31" s="12">
        <f>4*'num. mol.'!B31-22*('num. mol.'!J31+'num. mol.'!K31)-2*(2*'num. mol.'!E31+'num. mol.'!F31+'num. mol.'!C31)</f>
        <v>0</v>
      </c>
      <c r="C31" s="12">
        <f>6*'num. mol.'!I31+2*'num. mol.'!G31+2*'num. mol.'!D31</f>
        <v>0</v>
      </c>
    </row>
    <row r="32" spans="1:3" ht="12.75">
      <c r="A32">
        <f>óxidos!A32</f>
        <v>0</v>
      </c>
      <c r="B32" s="12">
        <f>4*'num. mol.'!B32-22*('num. mol.'!J32+'num. mol.'!K32)-2*(2*'num. mol.'!E32+'num. mol.'!F32+'num. mol.'!C32)</f>
        <v>0</v>
      </c>
      <c r="C32" s="12">
        <f>6*'num. mol.'!I32+2*'num. mol.'!G32+2*'num. mol.'!D32</f>
        <v>0</v>
      </c>
    </row>
    <row r="33" spans="1:3" ht="12.75">
      <c r="A33">
        <f>óxidos!A33</f>
        <v>0</v>
      </c>
      <c r="B33" s="12">
        <f>4*'num. mol.'!B33-22*('num. mol.'!J33+'num. mol.'!K33)-2*(2*'num. mol.'!E33+'num. mol.'!F33+'num. mol.'!C33)</f>
        <v>0</v>
      </c>
      <c r="C33" s="12">
        <f>6*'num. mol.'!I33+2*'num. mol.'!G33+2*'num. mol.'!D33</f>
        <v>0</v>
      </c>
    </row>
    <row r="34" spans="1:3" ht="12.75">
      <c r="A34">
        <f>óxidos!A34</f>
        <v>0</v>
      </c>
      <c r="B34" s="12">
        <f>4*'num. mol.'!B34-22*('num. mol.'!J34+'num. mol.'!K34)-2*(2*'num. mol.'!E34+'num. mol.'!F34+'num. mol.'!C34)</f>
        <v>0</v>
      </c>
      <c r="C34" s="12">
        <f>6*'num. mol.'!I34+2*'num. mol.'!G34+2*'num. mol.'!D34</f>
        <v>0</v>
      </c>
    </row>
    <row r="35" spans="1:3" ht="12.75">
      <c r="A35">
        <f>óxidos!A35</f>
        <v>0</v>
      </c>
      <c r="B35" s="12">
        <f>4*'num. mol.'!B35-22*('num. mol.'!J35+'num. mol.'!K35)-2*(2*'num. mol.'!E35+'num. mol.'!F35+'num. mol.'!C35)</f>
        <v>0</v>
      </c>
      <c r="C35" s="12">
        <f>6*'num. mol.'!I35+2*'num. mol.'!G35+2*'num. mol.'!D35</f>
        <v>0</v>
      </c>
    </row>
    <row r="36" spans="1:3" ht="12.75">
      <c r="A36">
        <f>óxidos!A36</f>
        <v>0</v>
      </c>
      <c r="B36" s="12">
        <f>4*'num. mol.'!B36-22*('num. mol.'!J36+'num. mol.'!K36)-2*(2*'num. mol.'!E36+'num. mol.'!F36+'num. mol.'!C36)</f>
        <v>0</v>
      </c>
      <c r="C36" s="12">
        <f>6*'num. mol.'!I36+2*'num. mol.'!G36+2*'num. mol.'!D36</f>
        <v>0</v>
      </c>
    </row>
    <row r="37" spans="1:3" ht="12.75">
      <c r="A37">
        <f>óxidos!A37</f>
        <v>0</v>
      </c>
      <c r="B37" s="12">
        <f>4*'num. mol.'!B37-22*('num. mol.'!J37+'num. mol.'!K37)-2*(2*'num. mol.'!E37+'num. mol.'!F37+'num. mol.'!C37)</f>
        <v>0</v>
      </c>
      <c r="C37" s="12">
        <f>6*'num. mol.'!I37+2*'num. mol.'!G37+2*'num. mol.'!D37</f>
        <v>0</v>
      </c>
    </row>
    <row r="38" spans="1:3" ht="12.75">
      <c r="A38">
        <f>óxidos!A38</f>
        <v>0</v>
      </c>
      <c r="B38" s="12">
        <f>4*'num. mol.'!B38-22*('num. mol.'!J38+'num. mol.'!K38)-2*(2*'num. mol.'!E38+'num. mol.'!F38+'num. mol.'!C38)</f>
        <v>0</v>
      </c>
      <c r="C38" s="12">
        <f>6*'num. mol.'!I38+2*'num. mol.'!G38+2*'num. mol.'!D38</f>
        <v>0</v>
      </c>
    </row>
    <row r="39" spans="1:3" ht="12.75">
      <c r="A39">
        <f>óxidos!A39</f>
        <v>0</v>
      </c>
      <c r="B39" s="12">
        <f>4*'num. mol.'!B39-22*('num. mol.'!J39+'num. mol.'!K39)-2*(2*'num. mol.'!E39+'num. mol.'!F39+'num. mol.'!C39)</f>
        <v>0</v>
      </c>
      <c r="C39" s="12">
        <f>6*'num. mol.'!I39+2*'num. mol.'!G39+2*'num. mol.'!D39</f>
        <v>0</v>
      </c>
    </row>
    <row r="40" spans="1:3" ht="12.75">
      <c r="A40">
        <f>óxidos!A40</f>
        <v>0</v>
      </c>
      <c r="B40" s="12">
        <f>4*'num. mol.'!B40-22*('num. mol.'!J40+'num. mol.'!K40)-2*(2*'num. mol.'!E40+'num. mol.'!F40+'num. mol.'!C40)</f>
        <v>0</v>
      </c>
      <c r="C40" s="12">
        <f>6*'num. mol.'!I40+2*'num. mol.'!G40+2*'num. mol.'!D40</f>
        <v>0</v>
      </c>
    </row>
    <row r="41" spans="1:3" ht="12.75">
      <c r="A41">
        <f>óxidos!A41</f>
        <v>0</v>
      </c>
      <c r="B41" s="12">
        <f>4*'num. mol.'!B41-22*('num. mol.'!J41+'num. mol.'!K41)-2*(2*'num. mol.'!E41+'num. mol.'!F41+'num. mol.'!C41)</f>
        <v>0</v>
      </c>
      <c r="C41" s="12">
        <f>6*'num. mol.'!I41+2*'num. mol.'!G41+2*'num. mol.'!D41</f>
        <v>0</v>
      </c>
    </row>
    <row r="42" spans="1:3" ht="12.75">
      <c r="A42">
        <f>óxidos!A42</f>
        <v>0</v>
      </c>
      <c r="B42" s="12">
        <f>4*'num. mol.'!B42-22*('num. mol.'!J42+'num. mol.'!K42)-2*(2*'num. mol.'!E42+'num. mol.'!F42+'num. mol.'!C42)</f>
        <v>0</v>
      </c>
      <c r="C42" s="12">
        <f>6*'num. mol.'!I42+2*'num. mol.'!G42+2*'num. mol.'!D42</f>
        <v>0</v>
      </c>
    </row>
    <row r="43" spans="1:3" ht="12.75">
      <c r="A43">
        <f>óxidos!A43</f>
        <v>0</v>
      </c>
      <c r="B43" s="12">
        <f>4*'num. mol.'!B43-22*('num. mol.'!J43+'num. mol.'!K43)-2*(2*'num. mol.'!E43+'num. mol.'!F43+'num. mol.'!C43)</f>
        <v>0</v>
      </c>
      <c r="C43" s="12">
        <f>6*'num. mol.'!I43+2*'num. mol.'!G43+2*'num. mol.'!D43</f>
        <v>0</v>
      </c>
    </row>
    <row r="44" spans="1:3" ht="12.75">
      <c r="A44">
        <f>óxidos!A44</f>
        <v>0</v>
      </c>
      <c r="B44" s="12">
        <f>4*'num. mol.'!B44-22*('num. mol.'!J44+'num. mol.'!K44)-2*(2*'num. mol.'!E44+'num. mol.'!F44+'num. mol.'!C44)</f>
        <v>0</v>
      </c>
      <c r="C44" s="12">
        <f>6*'num. mol.'!I44+2*'num. mol.'!G44+2*'num. mol.'!D44</f>
        <v>0</v>
      </c>
    </row>
    <row r="45" spans="1:3" ht="12.75">
      <c r="A45">
        <f>óxidos!A45</f>
        <v>0</v>
      </c>
      <c r="B45" s="12">
        <f>4*'num. mol.'!B45-22*('num. mol.'!J45+'num. mol.'!K45)-2*(2*'num. mol.'!E45+'num. mol.'!F45+'num. mol.'!C45)</f>
        <v>0</v>
      </c>
      <c r="C45" s="12">
        <f>6*'num. mol.'!I45+2*'num. mol.'!G45+2*'num. mol.'!D45</f>
        <v>0</v>
      </c>
    </row>
    <row r="46" spans="1:3" ht="12.75">
      <c r="A46">
        <f>óxidos!A46</f>
        <v>0</v>
      </c>
      <c r="B46" s="12">
        <f>4*'num. mol.'!B46-22*('num. mol.'!J46+'num. mol.'!K46)-2*(2*'num. mol.'!E46+'num. mol.'!F46+'num. mol.'!C46)</f>
        <v>0</v>
      </c>
      <c r="C46" s="12">
        <f>6*'num. mol.'!I46+2*'num. mol.'!G46+2*'num. mol.'!D46</f>
        <v>0</v>
      </c>
    </row>
    <row r="47" spans="1:3" ht="12.75">
      <c r="A47">
        <f>óxidos!A47</f>
        <v>0</v>
      </c>
      <c r="B47" s="12">
        <f>4*'num. mol.'!B47-22*('num. mol.'!J47+'num. mol.'!K47)-2*(2*'num. mol.'!E47+'num. mol.'!F47+'num. mol.'!C47)</f>
        <v>0</v>
      </c>
      <c r="C47" s="12">
        <f>6*'num. mol.'!I47+2*'num. mol.'!G47+2*'num. mol.'!D47</f>
        <v>0</v>
      </c>
    </row>
    <row r="48" spans="1:3" ht="12.75">
      <c r="A48">
        <f>óxidos!A48</f>
        <v>0</v>
      </c>
      <c r="B48" s="12">
        <f>4*'num. mol.'!B48-22*('num. mol.'!J48+'num. mol.'!K48)-2*(2*'num. mol.'!E48+'num. mol.'!F48+'num. mol.'!C48)</f>
        <v>0</v>
      </c>
      <c r="C48" s="12">
        <f>6*'num. mol.'!I48+2*'num. mol.'!G48+2*'num. mol.'!D48</f>
        <v>0</v>
      </c>
    </row>
    <row r="49" spans="1:3" ht="12.75">
      <c r="A49">
        <f>óxidos!A49</f>
        <v>0</v>
      </c>
      <c r="B49" s="12">
        <f>4*'num. mol.'!B49-22*('num. mol.'!J49+'num. mol.'!K49)-2*(2*'num. mol.'!E49+'num. mol.'!F49+'num. mol.'!C49)</f>
        <v>0</v>
      </c>
      <c r="C49" s="12">
        <f>6*'num. mol.'!I49+2*'num. mol.'!G49+2*'num. mol.'!D49</f>
        <v>0</v>
      </c>
    </row>
    <row r="50" spans="1:3" ht="12.75">
      <c r="A50">
        <f>óxidos!A50</f>
        <v>0</v>
      </c>
      <c r="B50" s="12">
        <f>4*'num. mol.'!B50-22*('num. mol.'!J50+'num. mol.'!K50)-2*(2*'num. mol.'!E50+'num. mol.'!F50+'num. mol.'!C50)</f>
        <v>0</v>
      </c>
      <c r="C50" s="12">
        <f>6*'num. mol.'!I50+2*'num. mol.'!G50+2*'num. mol.'!D50</f>
        <v>0</v>
      </c>
    </row>
    <row r="51" spans="1:3" ht="12.75">
      <c r="A51">
        <f>óxidos!A51</f>
        <v>0</v>
      </c>
      <c r="B51" s="12">
        <f>4*'num. mol.'!B51-22*('num. mol.'!J51+'num. mol.'!K51)-2*(2*'num. mol.'!E51+'num. mol.'!F51+'num. mol.'!C51)</f>
        <v>0</v>
      </c>
      <c r="C51" s="12">
        <f>6*'num. mol.'!I51+2*'num. mol.'!G51+2*'num. mol.'!D51</f>
        <v>0</v>
      </c>
    </row>
    <row r="52" spans="1:3" ht="12.75">
      <c r="A52">
        <f>óxidos!A52</f>
        <v>0</v>
      </c>
      <c r="B52" s="12">
        <f>4*'num. mol.'!B52-22*('num. mol.'!J52+'num. mol.'!K52)-2*(2*'num. mol.'!E52+'num. mol.'!F52+'num. mol.'!C52)</f>
        <v>0</v>
      </c>
      <c r="C52" s="12">
        <f>6*'num. mol.'!I52+2*'num. mol.'!G52+2*'num. mol.'!D52</f>
        <v>0</v>
      </c>
    </row>
    <row r="53" spans="1:3" ht="12.75">
      <c r="A53">
        <f>óxidos!A53</f>
        <v>0</v>
      </c>
      <c r="B53" s="12">
        <f>4*'num. mol.'!B53-22*('num. mol.'!J53+'num. mol.'!K53)-2*(2*'num. mol.'!E53+'num. mol.'!F53+'num. mol.'!C53)</f>
        <v>0</v>
      </c>
      <c r="C53" s="12">
        <f>6*'num. mol.'!I53+2*'num. mol.'!G53+2*'num. mol.'!D53</f>
        <v>0</v>
      </c>
    </row>
    <row r="54" spans="1:3" ht="12.75">
      <c r="A54">
        <f>óxidos!A54</f>
        <v>0</v>
      </c>
      <c r="B54" s="12">
        <f>4*'num. mol.'!B54-22*('num. mol.'!J54+'num. mol.'!K54)-2*(2*'num. mol.'!E54+'num. mol.'!F54+'num. mol.'!C54)</f>
        <v>0</v>
      </c>
      <c r="C54" s="12">
        <f>6*'num. mol.'!I54+2*'num. mol.'!G54+2*'num. mol.'!D54</f>
        <v>0</v>
      </c>
    </row>
    <row r="55" spans="1:3" ht="12.75">
      <c r="A55">
        <f>óxidos!A55</f>
        <v>0</v>
      </c>
      <c r="B55" s="12">
        <f>4*'num. mol.'!B55-22*('num. mol.'!J55+'num. mol.'!K55)-2*(2*'num. mol.'!E55+'num. mol.'!F55+'num. mol.'!C55)</f>
        <v>0</v>
      </c>
      <c r="C55" s="12">
        <f>6*'num. mol.'!I55+2*'num. mol.'!G55+2*'num. mol.'!D55</f>
        <v>0</v>
      </c>
    </row>
    <row r="56" spans="1:3" ht="12.75">
      <c r="A56">
        <f>óxidos!A56</f>
        <v>0</v>
      </c>
      <c r="B56" s="12">
        <f>4*'num. mol.'!B56-22*('num. mol.'!J56+'num. mol.'!K56)-2*(2*'num. mol.'!E56+'num. mol.'!F56+'num. mol.'!C56)</f>
        <v>0</v>
      </c>
      <c r="C56" s="12">
        <f>6*'num. mol.'!I56+2*'num. mol.'!G56+2*'num. mol.'!D56</f>
        <v>0</v>
      </c>
    </row>
    <row r="57" spans="1:3" ht="12.75">
      <c r="A57">
        <f>óxidos!A57</f>
        <v>0</v>
      </c>
      <c r="B57" s="12">
        <f>4*'num. mol.'!B57-22*('num. mol.'!J57+'num. mol.'!K57)-2*(2*'num. mol.'!E57+'num. mol.'!F57+'num. mol.'!C57)</f>
        <v>0</v>
      </c>
      <c r="C57" s="12">
        <f>6*'num. mol.'!I57+2*'num. mol.'!G57+2*'num. mol.'!D57</f>
        <v>0</v>
      </c>
    </row>
    <row r="58" spans="1:3" ht="12.75">
      <c r="A58">
        <f>óxidos!A58</f>
        <v>0</v>
      </c>
      <c r="B58" s="12">
        <f>4*'num. mol.'!B58-22*('num. mol.'!J58+'num. mol.'!K58)-2*(2*'num. mol.'!E58+'num. mol.'!F58+'num. mol.'!C58)</f>
        <v>0</v>
      </c>
      <c r="C58" s="12">
        <f>6*'num. mol.'!I58+2*'num. mol.'!G58+2*'num. mol.'!D58</f>
        <v>0</v>
      </c>
    </row>
    <row r="59" spans="1:3" ht="12.75">
      <c r="A59">
        <f>óxidos!A59</f>
        <v>0</v>
      </c>
      <c r="B59" s="12">
        <f>4*'num. mol.'!B59-22*('num. mol.'!J59+'num. mol.'!K59)-2*(2*'num. mol.'!E59+'num. mol.'!F59+'num. mol.'!C59)</f>
        <v>0</v>
      </c>
      <c r="C59" s="12">
        <f>6*'num. mol.'!I59+2*'num. mol.'!G59+2*'num. mol.'!D59</f>
        <v>0</v>
      </c>
    </row>
    <row r="60" spans="1:3" ht="12.75">
      <c r="A60">
        <f>óxidos!A60</f>
        <v>0</v>
      </c>
      <c r="B60" s="12">
        <f>4*'num. mol.'!B60-22*('num. mol.'!J60+'num. mol.'!K60)-2*(2*'num. mol.'!E60+'num. mol.'!F60+'num. mol.'!C60)</f>
        <v>0</v>
      </c>
      <c r="C60" s="12">
        <f>6*'num. mol.'!I60+2*'num. mol.'!G60+2*'num. mol.'!D60</f>
        <v>0</v>
      </c>
    </row>
    <row r="61" spans="1:3" ht="12.75">
      <c r="A61">
        <f>óxidos!A61</f>
        <v>0</v>
      </c>
      <c r="B61" s="12">
        <f>4*'num. mol.'!B61-22*('num. mol.'!J61+'num. mol.'!K61)-2*(2*'num. mol.'!E61+'num. mol.'!F61+'num. mol.'!C61)</f>
        <v>0</v>
      </c>
      <c r="C61" s="12">
        <f>6*'num. mol.'!I61+2*'num. mol.'!G61+2*'num. mol.'!D61</f>
        <v>0</v>
      </c>
    </row>
    <row r="62" spans="1:3" ht="12.75">
      <c r="A62">
        <f>óxidos!A62</f>
        <v>0</v>
      </c>
      <c r="B62" s="12">
        <f>4*'num. mol.'!B62-22*('num. mol.'!J62+'num. mol.'!K62)-2*(2*'num. mol.'!E62+'num. mol.'!F62+'num. mol.'!C62)</f>
        <v>0</v>
      </c>
      <c r="C62" s="12">
        <f>6*'num. mol.'!I62+2*'num. mol.'!G62+2*'num. mol.'!D62</f>
        <v>0</v>
      </c>
    </row>
    <row r="63" spans="1:3" ht="12.75">
      <c r="A63">
        <f>óxidos!A63</f>
        <v>0</v>
      </c>
      <c r="B63" s="12">
        <f>4*'num. mol.'!B63-22*('num. mol.'!J63+'num. mol.'!K63)-2*(2*'num. mol.'!E63+'num. mol.'!F63+'num. mol.'!C63)</f>
        <v>0</v>
      </c>
      <c r="C63" s="12">
        <f>6*'num. mol.'!I63+2*'num. mol.'!G63+2*'num. mol.'!D63</f>
        <v>0</v>
      </c>
    </row>
    <row r="64" spans="1:3" ht="12.75">
      <c r="A64">
        <f>óxidos!A64</f>
        <v>0</v>
      </c>
      <c r="B64" s="12">
        <f>4*'num. mol.'!B64-22*('num. mol.'!J64+'num. mol.'!K64)-2*(2*'num. mol.'!E64+'num. mol.'!F64+'num. mol.'!C64)</f>
        <v>0</v>
      </c>
      <c r="C64" s="12">
        <f>6*'num. mol.'!I64+2*'num. mol.'!G64+2*'num. mol.'!D64</f>
        <v>0</v>
      </c>
    </row>
    <row r="65" spans="1:3" ht="12.75">
      <c r="A65">
        <f>óxidos!A65</f>
        <v>0</v>
      </c>
      <c r="B65" s="12">
        <f>4*'num. mol.'!B65-22*('num. mol.'!J65+'num. mol.'!K65)-2*(2*'num. mol.'!E65+'num. mol.'!F65+'num. mol.'!C65)</f>
        <v>0</v>
      </c>
      <c r="C65" s="12">
        <f>6*'num. mol.'!I65+2*'num. mol.'!G65+2*'num. mol.'!D65</f>
        <v>0</v>
      </c>
    </row>
    <row r="66" spans="1:3" ht="12.75">
      <c r="A66">
        <f>óxidos!A66</f>
        <v>0</v>
      </c>
      <c r="B66" s="12">
        <f>4*'num. mol.'!B66-22*('num. mol.'!J66+'num. mol.'!K66)-2*(2*'num. mol.'!E66+'num. mol.'!F66+'num. mol.'!C66)</f>
        <v>0</v>
      </c>
      <c r="C66" s="12">
        <f>6*'num. mol.'!I66+2*'num. mol.'!G66+2*'num. mol.'!D66</f>
        <v>0</v>
      </c>
    </row>
    <row r="67" spans="1:3" ht="12.75">
      <c r="A67">
        <f>óxidos!A67</f>
        <v>0</v>
      </c>
      <c r="B67" s="12">
        <f>4*'num. mol.'!B67-22*('num. mol.'!J67+'num. mol.'!K67)-2*(2*'num. mol.'!E67+'num. mol.'!F67+'num. mol.'!C67)</f>
        <v>0</v>
      </c>
      <c r="C67" s="12">
        <f>6*'num. mol.'!I67+2*'num. mol.'!G67+2*'num. mol.'!D67</f>
        <v>0</v>
      </c>
    </row>
    <row r="68" spans="1:3" ht="12.75">
      <c r="A68">
        <f>óxidos!A68</f>
        <v>0</v>
      </c>
      <c r="B68" s="12">
        <f>4*'num. mol.'!B68-22*('num. mol.'!J68+'num. mol.'!K68)-2*(2*'num. mol.'!E68+'num. mol.'!F68+'num. mol.'!C68)</f>
        <v>0</v>
      </c>
      <c r="C68" s="12">
        <f>6*'num. mol.'!I68+2*'num. mol.'!G68+2*'num. mol.'!D68</f>
        <v>0</v>
      </c>
    </row>
    <row r="69" spans="1:3" ht="12.75">
      <c r="A69">
        <f>óxidos!A69</f>
        <v>0</v>
      </c>
      <c r="B69" s="12">
        <f>4*'num. mol.'!B69-22*('num. mol.'!J69+'num. mol.'!K69)-2*(2*'num. mol.'!E69+'num. mol.'!F69+'num. mol.'!C69)</f>
        <v>0</v>
      </c>
      <c r="C69" s="12">
        <f>6*'num. mol.'!I69+2*'num. mol.'!G69+2*'num. mol.'!D69</f>
        <v>0</v>
      </c>
    </row>
    <row r="70" spans="1:3" ht="12.75">
      <c r="A70">
        <f>óxidos!A70</f>
        <v>0</v>
      </c>
      <c r="B70" s="12">
        <f>4*'num. mol.'!B70-22*('num. mol.'!J70+'num. mol.'!K70)-2*(2*'num. mol.'!E70+'num. mol.'!F70+'num. mol.'!C70)</f>
        <v>0</v>
      </c>
      <c r="C70" s="12">
        <f>6*'num. mol.'!I70+2*'num. mol.'!G70+2*'num. mol.'!D70</f>
        <v>0</v>
      </c>
    </row>
    <row r="71" spans="1:3" ht="12.75">
      <c r="A71">
        <f>óxidos!A71</f>
        <v>0</v>
      </c>
      <c r="B71" s="12">
        <f>4*'num. mol.'!B71-22*('num. mol.'!J71+'num. mol.'!K71)-2*(2*'num. mol.'!E71+'num. mol.'!F71+'num. mol.'!C71)</f>
        <v>0</v>
      </c>
      <c r="C71" s="12">
        <f>6*'num. mol.'!I71+2*'num. mol.'!G71+2*'num. mol.'!D71</f>
        <v>0</v>
      </c>
    </row>
    <row r="72" spans="1:3" ht="12.75">
      <c r="A72">
        <f>óxidos!A72</f>
        <v>0</v>
      </c>
      <c r="B72" s="12">
        <f>4*'num. mol.'!B72-22*('num. mol.'!J72+'num. mol.'!K72)-2*(2*'num. mol.'!E72+'num. mol.'!F72+'num. mol.'!C72)</f>
        <v>0</v>
      </c>
      <c r="C72" s="12">
        <f>6*'num. mol.'!I72+2*'num. mol.'!G72+2*'num. mol.'!D72</f>
        <v>0</v>
      </c>
    </row>
    <row r="73" spans="1:3" ht="12.75">
      <c r="A73">
        <f>óxidos!A73</f>
        <v>0</v>
      </c>
      <c r="B73" s="12">
        <f>4*'num. mol.'!B73-22*('num. mol.'!J73+'num. mol.'!K73)-2*(2*'num. mol.'!E73+'num. mol.'!F73+'num. mol.'!C73)</f>
        <v>0</v>
      </c>
      <c r="C73" s="12">
        <f>6*'num. mol.'!I73+2*'num. mol.'!G73+2*'num. mol.'!D73</f>
        <v>0</v>
      </c>
    </row>
    <row r="74" spans="1:3" ht="12.75">
      <c r="A74">
        <f>óxidos!A74</f>
        <v>0</v>
      </c>
      <c r="B74" s="12">
        <f>4*'num. mol.'!B74-22*('num. mol.'!J74+'num. mol.'!K74)-2*(2*'num. mol.'!E74+'num. mol.'!F74+'num. mol.'!C74)</f>
        <v>0</v>
      </c>
      <c r="C74" s="12">
        <f>6*'num. mol.'!I74+2*'num. mol.'!G74+2*'num. mol.'!D74</f>
        <v>0</v>
      </c>
    </row>
    <row r="75" spans="1:3" ht="12.75">
      <c r="A75">
        <f>óxidos!A75</f>
        <v>0</v>
      </c>
      <c r="B75" s="12">
        <f>4*'num. mol.'!B75-22*('num. mol.'!J75+'num. mol.'!K75)-2*(2*'num. mol.'!E75+'num. mol.'!F75+'num. mol.'!C75)</f>
        <v>0</v>
      </c>
      <c r="C75" s="12">
        <f>6*'num. mol.'!I75+2*'num. mol.'!G75+2*'num. mol.'!D75</f>
        <v>0</v>
      </c>
    </row>
    <row r="76" spans="1:3" ht="12.75">
      <c r="A76">
        <f>óxidos!A76</f>
        <v>0</v>
      </c>
      <c r="B76" s="12">
        <f>4*'num. mol.'!B76-22*('num. mol.'!J76+'num. mol.'!K76)-2*(2*'num. mol.'!E76+'num. mol.'!F76+'num. mol.'!C76)</f>
        <v>0</v>
      </c>
      <c r="C76" s="12">
        <f>6*'num. mol.'!I76+2*'num. mol.'!G76+2*'num. mol.'!D76</f>
        <v>0</v>
      </c>
    </row>
    <row r="77" spans="1:3" ht="12.75">
      <c r="A77">
        <f>óxidos!A77</f>
        <v>0</v>
      </c>
      <c r="B77" s="12">
        <f>4*'num. mol.'!B77-22*('num. mol.'!J77+'num. mol.'!K77)-2*(2*'num. mol.'!E77+'num. mol.'!F77+'num. mol.'!C77)</f>
        <v>0</v>
      </c>
      <c r="C77" s="12">
        <f>6*'num. mol.'!I77+2*'num. mol.'!G77+2*'num. mol.'!D77</f>
        <v>0</v>
      </c>
    </row>
    <row r="78" spans="1:3" ht="12.75">
      <c r="A78">
        <f>óxidos!A78</f>
        <v>0</v>
      </c>
      <c r="B78" s="12">
        <f>4*'num. mol.'!B78-22*('num. mol.'!J78+'num. mol.'!K78)-2*(2*'num. mol.'!E78+'num. mol.'!F78+'num. mol.'!C78)</f>
        <v>0</v>
      </c>
      <c r="C78" s="12">
        <f>6*'num. mol.'!I78+2*'num. mol.'!G78+2*'num. mol.'!D78</f>
        <v>0</v>
      </c>
    </row>
    <row r="79" spans="1:3" ht="12.75">
      <c r="A79">
        <f>óxidos!A79</f>
        <v>0</v>
      </c>
      <c r="B79" s="12">
        <f>4*'num. mol.'!B79-22*('num. mol.'!J79+'num. mol.'!K79)-2*(2*'num. mol.'!E79+'num. mol.'!F79+'num. mol.'!C79)</f>
        <v>0</v>
      </c>
      <c r="C79" s="12">
        <f>6*'num. mol.'!I79+2*'num. mol.'!G79+2*'num. mol.'!D79</f>
        <v>0</v>
      </c>
    </row>
    <row r="80" spans="1:3" ht="12.75">
      <c r="A80">
        <f>óxidos!A80</f>
        <v>0</v>
      </c>
      <c r="B80" s="12">
        <f>4*'num. mol.'!B80-22*('num. mol.'!J80+'num. mol.'!K80)-2*(2*'num. mol.'!E80+'num. mol.'!F80+'num. mol.'!C80)</f>
        <v>0</v>
      </c>
      <c r="C80" s="12">
        <f>6*'num. mol.'!I80+2*'num. mol.'!G80+2*'num. mol.'!D80</f>
        <v>0</v>
      </c>
    </row>
    <row r="81" spans="1:3" ht="12.75">
      <c r="A81">
        <f>óxidos!A81</f>
        <v>0</v>
      </c>
      <c r="B81" s="12">
        <f>4*'num. mol.'!B81-22*('num. mol.'!J81+'num. mol.'!K81)-2*(2*'num. mol.'!E81+'num. mol.'!F81+'num. mol.'!C81)</f>
        <v>0</v>
      </c>
      <c r="C81" s="12">
        <f>6*'num. mol.'!I81+2*'num. mol.'!G81+2*'num. mol.'!D81</f>
        <v>0</v>
      </c>
    </row>
    <row r="82" spans="1:3" ht="12.75">
      <c r="A82">
        <f>óxidos!A82</f>
        <v>0</v>
      </c>
      <c r="B82" s="12">
        <f>4*'num. mol.'!B82-22*('num. mol.'!J82+'num. mol.'!K82)-2*(2*'num. mol.'!E82+'num. mol.'!F82+'num. mol.'!C82)</f>
        <v>0</v>
      </c>
      <c r="C82" s="12">
        <f>6*'num. mol.'!I82+2*'num. mol.'!G82+2*'num. mol.'!D82</f>
        <v>0</v>
      </c>
    </row>
    <row r="83" spans="1:3" ht="12.75">
      <c r="A83">
        <f>óxidos!A83</f>
        <v>0</v>
      </c>
      <c r="B83" s="12">
        <f>4*'num. mol.'!B83-22*('num. mol.'!J83+'num. mol.'!K83)-2*(2*'num. mol.'!E83+'num. mol.'!F83+'num. mol.'!C83)</f>
        <v>0</v>
      </c>
      <c r="C83" s="12">
        <f>6*'num. mol.'!I83+2*'num. mol.'!G83+2*'num. mol.'!D83</f>
        <v>0</v>
      </c>
    </row>
    <row r="84" spans="1:3" ht="12.75">
      <c r="A84">
        <f>óxidos!A84</f>
        <v>0</v>
      </c>
      <c r="B84" s="12">
        <f>4*'num. mol.'!B84-22*('num. mol.'!J84+'num. mol.'!K84)-2*(2*'num. mol.'!E84+'num. mol.'!F84+'num. mol.'!C84)</f>
        <v>0</v>
      </c>
      <c r="C84" s="12">
        <f>6*'num. mol.'!I84+2*'num. mol.'!G84+2*'num. mol.'!D84</f>
        <v>0</v>
      </c>
    </row>
    <row r="85" spans="1:3" ht="12.75">
      <c r="A85">
        <f>óxidos!A85</f>
        <v>0</v>
      </c>
      <c r="B85" s="12">
        <f>4*'num. mol.'!B85-22*('num. mol.'!J85+'num. mol.'!K85)-2*(2*'num. mol.'!E85+'num. mol.'!F85+'num. mol.'!C85)</f>
        <v>0</v>
      </c>
      <c r="C85" s="12">
        <f>6*'num. mol.'!I85+2*'num. mol.'!G85+2*'num. mol.'!D85</f>
        <v>0</v>
      </c>
    </row>
    <row r="86" spans="1:3" ht="12.75">
      <c r="A86">
        <f>óxidos!A86</f>
        <v>0</v>
      </c>
      <c r="B86" s="12">
        <f>4*'num. mol.'!B86-22*('num. mol.'!J86+'num. mol.'!K86)-2*(2*'num. mol.'!E86+'num. mol.'!F86+'num. mol.'!C86)</f>
        <v>0</v>
      </c>
      <c r="C86" s="12">
        <f>6*'num. mol.'!I86+2*'num. mol.'!G86+2*'num. mol.'!D86</f>
        <v>0</v>
      </c>
    </row>
    <row r="87" spans="1:3" ht="12.75">
      <c r="A87">
        <f>óxidos!A87</f>
        <v>0</v>
      </c>
      <c r="B87" s="12">
        <f>4*'num. mol.'!B87-22*('num. mol.'!J87+'num. mol.'!K87)-2*(2*'num. mol.'!E87+'num. mol.'!F87+'num. mol.'!C87)</f>
        <v>0</v>
      </c>
      <c r="C87" s="12">
        <f>6*'num. mol.'!I87+2*'num. mol.'!G87+2*'num. mol.'!D87</f>
        <v>0</v>
      </c>
    </row>
    <row r="88" spans="1:3" ht="12.75">
      <c r="A88">
        <f>óxidos!A88</f>
        <v>0</v>
      </c>
      <c r="B88" s="12">
        <f>4*'num. mol.'!B88-22*('num. mol.'!J88+'num. mol.'!K88)-2*(2*'num. mol.'!E88+'num. mol.'!F88+'num. mol.'!C88)</f>
        <v>0</v>
      </c>
      <c r="C88" s="12">
        <f>6*'num. mol.'!I88+2*'num. mol.'!G88+2*'num. mol.'!D88</f>
        <v>0</v>
      </c>
    </row>
    <row r="89" spans="1:3" ht="12.75">
      <c r="A89">
        <f>óxidos!A89</f>
        <v>0</v>
      </c>
      <c r="B89" s="12">
        <f>4*'num. mol.'!B89-22*('num. mol.'!J89+'num. mol.'!K89)-2*(2*'num. mol.'!E89+'num. mol.'!F89+'num. mol.'!C89)</f>
        <v>0</v>
      </c>
      <c r="C89" s="12">
        <f>6*'num. mol.'!I89+2*'num. mol.'!G89+2*'num. mol.'!D89</f>
        <v>0</v>
      </c>
    </row>
    <row r="90" spans="1:3" ht="12.75">
      <c r="A90">
        <f>óxidos!A90</f>
        <v>0</v>
      </c>
      <c r="B90" s="12">
        <f>4*'num. mol.'!B90-22*('num. mol.'!J90+'num. mol.'!K90)-2*(2*'num. mol.'!E90+'num. mol.'!F90+'num. mol.'!C90)</f>
        <v>0</v>
      </c>
      <c r="C90" s="12">
        <f>6*'num. mol.'!I90+2*'num. mol.'!G90+2*'num. mol.'!D90</f>
        <v>0</v>
      </c>
    </row>
    <row r="91" spans="1:3" ht="12.75">
      <c r="A91">
        <f>óxidos!A91</f>
        <v>0</v>
      </c>
      <c r="B91" s="12">
        <f>4*'num. mol.'!B91-22*('num. mol.'!J91+'num. mol.'!K91)-2*(2*'num. mol.'!E91+'num. mol.'!F91+'num. mol.'!C91)</f>
        <v>0</v>
      </c>
      <c r="C91" s="12">
        <f>6*'num. mol.'!I91+2*'num. mol.'!G91+2*'num. mol.'!D91</f>
        <v>0</v>
      </c>
    </row>
    <row r="92" spans="1:3" ht="12.75">
      <c r="A92">
        <f>óxidos!A92</f>
        <v>0</v>
      </c>
      <c r="B92" s="12">
        <f>4*'num. mol.'!B92-22*('num. mol.'!J92+'num. mol.'!K92)-2*(2*'num. mol.'!E92+'num. mol.'!F92+'num. mol.'!C92)</f>
        <v>0</v>
      </c>
      <c r="C92" s="12">
        <f>6*'num. mol.'!I92+2*'num. mol.'!G92+2*'num. mol.'!D92</f>
        <v>0</v>
      </c>
    </row>
    <row r="93" spans="1:3" ht="12.75">
      <c r="A93">
        <f>óxidos!A93</f>
        <v>0</v>
      </c>
      <c r="B93" s="12">
        <f>4*'num. mol.'!B93-22*('num. mol.'!J93+'num. mol.'!K93)-2*(2*'num. mol.'!E93+'num. mol.'!F93+'num. mol.'!C93)</f>
        <v>0</v>
      </c>
      <c r="C93" s="12">
        <f>6*'num. mol.'!I93+2*'num. mol.'!G93+2*'num. mol.'!D93</f>
        <v>0</v>
      </c>
    </row>
    <row r="94" spans="1:3" ht="12.75">
      <c r="A94">
        <f>óxidos!A94</f>
        <v>0</v>
      </c>
      <c r="B94" s="12">
        <f>4*'num. mol.'!B94-22*('num. mol.'!J94+'num. mol.'!K94)-2*(2*'num. mol.'!E94+'num. mol.'!F94+'num. mol.'!C94)</f>
        <v>0</v>
      </c>
      <c r="C94" s="12">
        <f>6*'num. mol.'!I94+2*'num. mol.'!G94+2*'num. mol.'!D94</f>
        <v>0</v>
      </c>
    </row>
    <row r="95" spans="1:3" ht="12.75">
      <c r="A95">
        <f>óxidos!A95</f>
        <v>0</v>
      </c>
      <c r="B95" s="12">
        <f>4*'num. mol.'!B95-22*('num. mol.'!J95+'num. mol.'!K95)-2*(2*'num. mol.'!E95+'num. mol.'!F95+'num. mol.'!C95)</f>
        <v>0</v>
      </c>
      <c r="C95" s="12">
        <f>6*'num. mol.'!I95+2*'num. mol.'!G95+2*'num. mol.'!D95</f>
        <v>0</v>
      </c>
    </row>
    <row r="96" spans="1:3" ht="12.75">
      <c r="A96">
        <f>óxidos!A96</f>
        <v>0</v>
      </c>
      <c r="B96" s="12">
        <f>4*'num. mol.'!B96-22*('num. mol.'!J96+'num. mol.'!K96)-2*(2*'num. mol.'!E96+'num. mol.'!F96+'num. mol.'!C96)</f>
        <v>0</v>
      </c>
      <c r="C96" s="12">
        <f>6*'num. mol.'!I96+2*'num. mol.'!G96+2*'num. mol.'!D96</f>
        <v>0</v>
      </c>
    </row>
    <row r="97" spans="1:3" ht="12.75">
      <c r="A97">
        <f>óxidos!A97</f>
        <v>0</v>
      </c>
      <c r="B97" s="12">
        <f>4*'num. mol.'!B97-22*('num. mol.'!J97+'num. mol.'!K97)-2*(2*'num. mol.'!E97+'num. mol.'!F97+'num. mol.'!C97)</f>
        <v>0</v>
      </c>
      <c r="C97" s="12">
        <f>6*'num. mol.'!I97+2*'num. mol.'!G97+2*'num. mol.'!D97</f>
        <v>0</v>
      </c>
    </row>
    <row r="98" spans="1:3" ht="12.75">
      <c r="A98">
        <f>óxidos!A98</f>
        <v>0</v>
      </c>
      <c r="B98" s="12">
        <f>4*'num. mol.'!B98-22*('num. mol.'!J98+'num. mol.'!K98)-2*(2*'num. mol.'!E98+'num. mol.'!F98+'num. mol.'!C98)</f>
        <v>0</v>
      </c>
      <c r="C98" s="12">
        <f>6*'num. mol.'!I98+2*'num. mol.'!G98+2*'num. mol.'!D98</f>
        <v>0</v>
      </c>
    </row>
    <row r="99" spans="1:3" ht="12.75">
      <c r="A99">
        <f>óxidos!A99</f>
        <v>0</v>
      </c>
      <c r="B99" s="12">
        <f>4*'num. mol.'!B99-22*('num. mol.'!J99+'num. mol.'!K99)-2*(2*'num. mol.'!E99+'num. mol.'!F99+'num. mol.'!C99)</f>
        <v>0</v>
      </c>
      <c r="C99" s="12">
        <f>6*'num. mol.'!I99+2*'num. mol.'!G99+2*'num. mol.'!D99</f>
        <v>0</v>
      </c>
    </row>
    <row r="100" spans="1:3" ht="12.75">
      <c r="A100">
        <f>óxidos!A100</f>
        <v>0</v>
      </c>
      <c r="B100" s="12">
        <f>4*'num. mol.'!B100-22*('num. mol.'!J100+'num. mol.'!K100)-2*(2*'num. mol.'!E100+'num. mol.'!F100+'num. mol.'!C100)</f>
        <v>0</v>
      </c>
      <c r="C100" s="12">
        <f>6*'num. mol.'!I100+2*'num. mol.'!G100+2*'num. mol.'!D100</f>
        <v>0</v>
      </c>
    </row>
    <row r="101" spans="1:3" ht="12.75">
      <c r="A101">
        <f>óxidos!A101</f>
        <v>0</v>
      </c>
      <c r="B101" s="12">
        <f>4*'num. mol.'!B101-22*('num. mol.'!J101+'num. mol.'!K101)-2*(2*'num. mol.'!E101+'num. mol.'!F101+'num. mol.'!C101)</f>
        <v>0</v>
      </c>
      <c r="C101" s="12">
        <f>6*'num. mol.'!I101+2*'num. mol.'!G101+2*'num. mol.'!D101</f>
        <v>0</v>
      </c>
    </row>
  </sheetData>
  <sheetProtection password="E301" sheet="1" objects="1" scenarios="1"/>
  <printOptions horizontalCentered="1" verticalCentered="1"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workbookViewId="0" topLeftCell="A1">
      <selection activeCell="A3" sqref="A3"/>
    </sheetView>
  </sheetViews>
  <sheetFormatPr defaultColWidth="11.00390625" defaultRowHeight="12"/>
  <cols>
    <col min="1" max="1" width="16.125" style="0" customWidth="1"/>
    <col min="2" max="45" width="8.875" style="0" customWidth="1"/>
  </cols>
  <sheetData>
    <row r="1" spans="1:13" s="7" customFormat="1" ht="12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23</v>
      </c>
      <c r="L1" s="8" t="s">
        <v>24</v>
      </c>
      <c r="M1" s="8" t="s">
        <v>25</v>
      </c>
    </row>
    <row r="2" spans="1:13" ht="12.75">
      <c r="A2" t="s">
        <v>50</v>
      </c>
      <c r="M2">
        <f>B2+C2+D2+E2+F2+G2+H2+I2+J2+K2+L2</f>
        <v>0</v>
      </c>
    </row>
    <row r="3" ht="12.75">
      <c r="M3">
        <f aca="true" t="shared" si="0" ref="M3:M66">B3+C3+D3+E3+F3+G3+H3+I3+J3+K3+L3</f>
        <v>0</v>
      </c>
    </row>
    <row r="4" ht="12.75">
      <c r="M4">
        <f t="shared" si="0"/>
        <v>0</v>
      </c>
    </row>
    <row r="5" ht="12.75">
      <c r="M5">
        <f t="shared" si="0"/>
        <v>0</v>
      </c>
    </row>
    <row r="6" ht="12.75">
      <c r="M6">
        <f t="shared" si="0"/>
        <v>0</v>
      </c>
    </row>
    <row r="7" ht="12.75">
      <c r="M7">
        <f t="shared" si="0"/>
        <v>0</v>
      </c>
    </row>
    <row r="8" ht="12.75">
      <c r="M8">
        <f t="shared" si="0"/>
        <v>0</v>
      </c>
    </row>
    <row r="9" ht="12.75">
      <c r="M9">
        <f t="shared" si="0"/>
        <v>0</v>
      </c>
    </row>
    <row r="10" ht="12.75">
      <c r="M10">
        <f t="shared" si="0"/>
        <v>0</v>
      </c>
    </row>
    <row r="11" ht="12.75">
      <c r="M11">
        <f t="shared" si="0"/>
        <v>0</v>
      </c>
    </row>
    <row r="12" ht="12.75">
      <c r="M12">
        <f t="shared" si="0"/>
        <v>0</v>
      </c>
    </row>
    <row r="13" ht="12.75">
      <c r="M13">
        <f t="shared" si="0"/>
        <v>0</v>
      </c>
    </row>
    <row r="14" ht="12.75">
      <c r="M14">
        <f t="shared" si="0"/>
        <v>0</v>
      </c>
    </row>
    <row r="15" ht="12.75">
      <c r="M15">
        <f t="shared" si="0"/>
        <v>0</v>
      </c>
    </row>
    <row r="16" ht="12.75">
      <c r="M16">
        <f t="shared" si="0"/>
        <v>0</v>
      </c>
    </row>
    <row r="17" ht="12.75">
      <c r="M17">
        <f t="shared" si="0"/>
        <v>0</v>
      </c>
    </row>
    <row r="18" ht="12.75">
      <c r="M18">
        <f t="shared" si="0"/>
        <v>0</v>
      </c>
    </row>
    <row r="19" ht="12.75">
      <c r="M19">
        <f t="shared" si="0"/>
        <v>0</v>
      </c>
    </row>
    <row r="20" ht="12.75">
      <c r="M20">
        <f t="shared" si="0"/>
        <v>0</v>
      </c>
    </row>
    <row r="21" ht="12.75">
      <c r="M21">
        <f t="shared" si="0"/>
        <v>0</v>
      </c>
    </row>
    <row r="22" ht="12.75">
      <c r="M22">
        <f t="shared" si="0"/>
        <v>0</v>
      </c>
    </row>
    <row r="23" ht="12.75">
      <c r="M23">
        <f t="shared" si="0"/>
        <v>0</v>
      </c>
    </row>
    <row r="24" ht="12.75">
      <c r="M24">
        <f t="shared" si="0"/>
        <v>0</v>
      </c>
    </row>
    <row r="25" ht="12.75">
      <c r="M25">
        <f t="shared" si="0"/>
        <v>0</v>
      </c>
    </row>
    <row r="26" ht="12.75">
      <c r="M26">
        <f t="shared" si="0"/>
        <v>0</v>
      </c>
    </row>
    <row r="27" ht="12.75">
      <c r="M27">
        <f t="shared" si="0"/>
        <v>0</v>
      </c>
    </row>
    <row r="28" ht="12.75">
      <c r="M28">
        <f t="shared" si="0"/>
        <v>0</v>
      </c>
    </row>
    <row r="29" ht="12.75">
      <c r="M29">
        <f t="shared" si="0"/>
        <v>0</v>
      </c>
    </row>
    <row r="30" ht="12.75">
      <c r="M30">
        <f t="shared" si="0"/>
        <v>0</v>
      </c>
    </row>
    <row r="31" ht="12.75">
      <c r="M31">
        <f t="shared" si="0"/>
        <v>0</v>
      </c>
    </row>
    <row r="32" ht="12.75">
      <c r="M32">
        <f t="shared" si="0"/>
        <v>0</v>
      </c>
    </row>
    <row r="33" ht="12.75">
      <c r="M33">
        <f t="shared" si="0"/>
        <v>0</v>
      </c>
    </row>
    <row r="34" ht="12.75">
      <c r="M34">
        <f t="shared" si="0"/>
        <v>0</v>
      </c>
    </row>
    <row r="35" ht="12.75">
      <c r="M35">
        <f t="shared" si="0"/>
        <v>0</v>
      </c>
    </row>
    <row r="36" ht="12.75">
      <c r="M36">
        <f t="shared" si="0"/>
        <v>0</v>
      </c>
    </row>
    <row r="37" ht="12.75">
      <c r="M37">
        <f t="shared" si="0"/>
        <v>0</v>
      </c>
    </row>
    <row r="38" ht="12.75">
      <c r="M38">
        <f t="shared" si="0"/>
        <v>0</v>
      </c>
    </row>
    <row r="39" ht="12.75">
      <c r="M39">
        <f t="shared" si="0"/>
        <v>0</v>
      </c>
    </row>
    <row r="40" ht="12.75">
      <c r="M40">
        <f t="shared" si="0"/>
        <v>0</v>
      </c>
    </row>
    <row r="41" ht="12.75">
      <c r="M41">
        <f t="shared" si="0"/>
        <v>0</v>
      </c>
    </row>
    <row r="42" ht="12.75">
      <c r="M42">
        <f t="shared" si="0"/>
        <v>0</v>
      </c>
    </row>
    <row r="43" ht="12.75">
      <c r="M43">
        <f t="shared" si="0"/>
        <v>0</v>
      </c>
    </row>
    <row r="44" ht="12.75">
      <c r="M44">
        <f t="shared" si="0"/>
        <v>0</v>
      </c>
    </row>
    <row r="45" ht="12.75">
      <c r="M45">
        <f t="shared" si="0"/>
        <v>0</v>
      </c>
    </row>
    <row r="46" ht="12.75">
      <c r="M46">
        <f t="shared" si="0"/>
        <v>0</v>
      </c>
    </row>
    <row r="47" ht="12.75">
      <c r="M47">
        <f t="shared" si="0"/>
        <v>0</v>
      </c>
    </row>
    <row r="48" ht="12.75">
      <c r="M48">
        <f t="shared" si="0"/>
        <v>0</v>
      </c>
    </row>
    <row r="49" ht="12.75">
      <c r="M49">
        <f t="shared" si="0"/>
        <v>0</v>
      </c>
    </row>
    <row r="50" ht="12.75">
      <c r="M50">
        <f t="shared" si="0"/>
        <v>0</v>
      </c>
    </row>
    <row r="51" ht="12.75">
      <c r="M51">
        <f t="shared" si="0"/>
        <v>0</v>
      </c>
    </row>
    <row r="52" ht="12.75">
      <c r="M52">
        <f t="shared" si="0"/>
        <v>0</v>
      </c>
    </row>
    <row r="53" ht="12.75">
      <c r="M53">
        <f t="shared" si="0"/>
        <v>0</v>
      </c>
    </row>
    <row r="54" ht="12.75">
      <c r="M54">
        <f t="shared" si="0"/>
        <v>0</v>
      </c>
    </row>
    <row r="55" ht="12.75">
      <c r="M55">
        <f t="shared" si="0"/>
        <v>0</v>
      </c>
    </row>
    <row r="56" ht="12.75">
      <c r="M56">
        <f t="shared" si="0"/>
        <v>0</v>
      </c>
    </row>
    <row r="57" ht="12.75">
      <c r="M57">
        <f t="shared" si="0"/>
        <v>0</v>
      </c>
    </row>
    <row r="58" ht="12.75">
      <c r="M58">
        <f t="shared" si="0"/>
        <v>0</v>
      </c>
    </row>
    <row r="59" ht="12.75">
      <c r="M59">
        <f t="shared" si="0"/>
        <v>0</v>
      </c>
    </row>
    <row r="60" ht="12.75">
      <c r="M60">
        <f t="shared" si="0"/>
        <v>0</v>
      </c>
    </row>
    <row r="61" ht="12.75">
      <c r="M61">
        <f t="shared" si="0"/>
        <v>0</v>
      </c>
    </row>
    <row r="62" ht="12.75">
      <c r="M62">
        <f t="shared" si="0"/>
        <v>0</v>
      </c>
    </row>
    <row r="63" ht="12.75">
      <c r="M63">
        <f t="shared" si="0"/>
        <v>0</v>
      </c>
    </row>
    <row r="64" ht="12.75">
      <c r="M64">
        <f t="shared" si="0"/>
        <v>0</v>
      </c>
    </row>
    <row r="65" ht="12.75">
      <c r="M65">
        <f t="shared" si="0"/>
        <v>0</v>
      </c>
    </row>
    <row r="66" ht="12.75">
      <c r="M66">
        <f t="shared" si="0"/>
        <v>0</v>
      </c>
    </row>
    <row r="67" ht="12.75">
      <c r="M67">
        <f aca="true" t="shared" si="1" ref="M67:M101">B67+C67+D67+E67+F67+G67+H67+I67+J67+K67+L67</f>
        <v>0</v>
      </c>
    </row>
    <row r="68" ht="12.75">
      <c r="M68">
        <f t="shared" si="1"/>
        <v>0</v>
      </c>
    </row>
    <row r="69" ht="12.75">
      <c r="M69">
        <f t="shared" si="1"/>
        <v>0</v>
      </c>
    </row>
    <row r="70" ht="12.75">
      <c r="M70">
        <f t="shared" si="1"/>
        <v>0</v>
      </c>
    </row>
    <row r="71" ht="12.75">
      <c r="M71">
        <f t="shared" si="1"/>
        <v>0</v>
      </c>
    </row>
    <row r="72" ht="12.75">
      <c r="M72">
        <f t="shared" si="1"/>
        <v>0</v>
      </c>
    </row>
    <row r="73" ht="12.75">
      <c r="M73">
        <f t="shared" si="1"/>
        <v>0</v>
      </c>
    </row>
    <row r="74" ht="12.75">
      <c r="M74">
        <f t="shared" si="1"/>
        <v>0</v>
      </c>
    </row>
    <row r="75" ht="12.75">
      <c r="M75">
        <f t="shared" si="1"/>
        <v>0</v>
      </c>
    </row>
    <row r="76" ht="12.75">
      <c r="M76">
        <f t="shared" si="1"/>
        <v>0</v>
      </c>
    </row>
    <row r="77" ht="12.75">
      <c r="M77">
        <f t="shared" si="1"/>
        <v>0</v>
      </c>
    </row>
    <row r="78" ht="12.75">
      <c r="M78">
        <f t="shared" si="1"/>
        <v>0</v>
      </c>
    </row>
    <row r="79" ht="12.75">
      <c r="M79">
        <f t="shared" si="1"/>
        <v>0</v>
      </c>
    </row>
    <row r="80" ht="12.75">
      <c r="M80">
        <f t="shared" si="1"/>
        <v>0</v>
      </c>
    </row>
    <row r="81" ht="12.75">
      <c r="M81">
        <f t="shared" si="1"/>
        <v>0</v>
      </c>
    </row>
    <row r="82" ht="12.75">
      <c r="M82">
        <f t="shared" si="1"/>
        <v>0</v>
      </c>
    </row>
    <row r="83" ht="12.75">
      <c r="M83">
        <f t="shared" si="1"/>
        <v>0</v>
      </c>
    </row>
    <row r="84" ht="12.75">
      <c r="M84">
        <f t="shared" si="1"/>
        <v>0</v>
      </c>
    </row>
    <row r="85" ht="12.75">
      <c r="M85">
        <f t="shared" si="1"/>
        <v>0</v>
      </c>
    </row>
    <row r="86" ht="12.75">
      <c r="M86">
        <f t="shared" si="1"/>
        <v>0</v>
      </c>
    </row>
    <row r="87" ht="12.75">
      <c r="M87">
        <f t="shared" si="1"/>
        <v>0</v>
      </c>
    </row>
    <row r="88" ht="12.75">
      <c r="M88">
        <f t="shared" si="1"/>
        <v>0</v>
      </c>
    </row>
    <row r="89" ht="12.75">
      <c r="M89">
        <f t="shared" si="1"/>
        <v>0</v>
      </c>
    </row>
    <row r="90" ht="12.75">
      <c r="M90">
        <f t="shared" si="1"/>
        <v>0</v>
      </c>
    </row>
    <row r="91" ht="12.75">
      <c r="M91">
        <f t="shared" si="1"/>
        <v>0</v>
      </c>
    </row>
    <row r="92" ht="12.75">
      <c r="M92">
        <f t="shared" si="1"/>
        <v>0</v>
      </c>
    </row>
    <row r="93" ht="12.75">
      <c r="M93">
        <f t="shared" si="1"/>
        <v>0</v>
      </c>
    </row>
    <row r="94" ht="12.75">
      <c r="M94">
        <f t="shared" si="1"/>
        <v>0</v>
      </c>
    </row>
    <row r="95" ht="12.75">
      <c r="M95">
        <f t="shared" si="1"/>
        <v>0</v>
      </c>
    </row>
    <row r="96" ht="12.75">
      <c r="M96">
        <f t="shared" si="1"/>
        <v>0</v>
      </c>
    </row>
    <row r="97" ht="12.75">
      <c r="M97">
        <f t="shared" si="1"/>
        <v>0</v>
      </c>
    </row>
    <row r="98" ht="12.75">
      <c r="M98">
        <f t="shared" si="1"/>
        <v>0</v>
      </c>
    </row>
    <row r="99" ht="12.75">
      <c r="M99">
        <f t="shared" si="1"/>
        <v>0</v>
      </c>
    </row>
    <row r="100" ht="12.75">
      <c r="M100">
        <f t="shared" si="1"/>
        <v>0</v>
      </c>
    </row>
    <row r="101" ht="12.75">
      <c r="M101">
        <f t="shared" si="1"/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1"/>
  <sheetViews>
    <sheetView workbookViewId="0" topLeftCell="A1">
      <pane xSplit="14020" ySplit="7280" topLeftCell="N90" activePane="topLeft" state="split"/>
      <selection pane="topLeft" activeCell="B24" sqref="B24"/>
      <selection pane="topRight" activeCell="M1" sqref="M1"/>
      <selection pane="bottomLeft" activeCell="D97" sqref="D97"/>
      <selection pane="bottomRight" activeCell="M28" sqref="M28"/>
    </sheetView>
  </sheetViews>
  <sheetFormatPr defaultColWidth="11.00390625" defaultRowHeight="12"/>
  <cols>
    <col min="1" max="1" width="14.375" style="0" customWidth="1"/>
    <col min="2" max="12" width="8.875" style="0" customWidth="1"/>
    <col min="13" max="14" width="12.875" style="0" customWidth="1"/>
    <col min="15" max="15" width="13.50390625" style="0" customWidth="1"/>
    <col min="16" max="16" width="12.875" style="0" customWidth="1"/>
    <col min="17" max="53" width="8.875" style="0" customWidth="1"/>
  </cols>
  <sheetData>
    <row r="1" spans="1:16" ht="12.75">
      <c r="A1" s="9" t="s">
        <v>13</v>
      </c>
      <c r="B1" s="9" t="str">
        <f>óxidos!B1</f>
        <v>SiO2</v>
      </c>
      <c r="C1" s="9" t="str">
        <f>óxidos!C1</f>
        <v>TiO2</v>
      </c>
      <c r="D1" s="9" t="str">
        <f>óxidos!D1</f>
        <v>Al2O3</v>
      </c>
      <c r="E1" s="9" t="str">
        <f>óxidos!E1</f>
        <v>Fe2O3</v>
      </c>
      <c r="F1" s="9" t="str">
        <f>óxidos!F1</f>
        <v>FeO</v>
      </c>
      <c r="G1" s="9" t="str">
        <f>óxidos!G1</f>
        <v>MgO</v>
      </c>
      <c r="H1" s="9" t="str">
        <f>óxidos!H1</f>
        <v>MnO</v>
      </c>
      <c r="I1" s="9" t="str">
        <f>óxidos!I1</f>
        <v>CaO</v>
      </c>
      <c r="J1" s="9" t="str">
        <f>óxidos!J1</f>
        <v>Na2O</v>
      </c>
      <c r="K1" s="9" t="str">
        <f>óxidos!K1</f>
        <v>K2O</v>
      </c>
      <c r="L1" s="9" t="str">
        <f>óxidos!L1</f>
        <v>P2O5</v>
      </c>
      <c r="M1" s="9" t="s">
        <v>26</v>
      </c>
      <c r="N1" s="9" t="s">
        <v>27</v>
      </c>
      <c r="O1" s="9" t="s">
        <v>28</v>
      </c>
      <c r="P1" s="9" t="s">
        <v>29</v>
      </c>
    </row>
    <row r="2" spans="1:16" ht="12.75">
      <c r="A2" s="10" t="str">
        <f>óxidos!A2</f>
        <v>pega_aquí</v>
      </c>
      <c r="B2" s="10">
        <f>1000*óxidos!B2/60.08</f>
        <v>0</v>
      </c>
      <c r="C2" s="10">
        <f>1000*óxidos!C2/79.9</f>
        <v>0</v>
      </c>
      <c r="D2" s="10">
        <f>1000*óxidos!D2/101.96</f>
        <v>0</v>
      </c>
      <c r="E2" s="10">
        <f>1000*óxidos!E2/159.69</f>
        <v>0</v>
      </c>
      <c r="F2" s="10">
        <f>1000*óxidos!F2/71.85+1000*óxidos!H2/70.94</f>
        <v>0</v>
      </c>
      <c r="G2" s="10">
        <f>1000*óxidos!G2/40.3</f>
        <v>0</v>
      </c>
      <c r="H2" s="10">
        <f>1000*óxidos!H2/70.94</f>
        <v>0</v>
      </c>
      <c r="I2" s="10">
        <f>1000*óxidos!I2/56.08</f>
        <v>0</v>
      </c>
      <c r="J2" s="10">
        <f>1000*óxidos!J2/61.98</f>
        <v>0</v>
      </c>
      <c r="K2" s="10">
        <f>1000*óxidos!K2/94.2</f>
        <v>0</v>
      </c>
      <c r="L2" s="10">
        <f>1000*óxidos!L2/141.94</f>
        <v>0</v>
      </c>
      <c r="M2" s="10" t="e">
        <f>D2/(I2+J2+K2)</f>
        <v>#DIV/0!</v>
      </c>
      <c r="N2" s="10" t="e">
        <f>(F2+E2)/(E2+F2+G2)</f>
        <v>#DIV/0!</v>
      </c>
      <c r="O2" s="10" t="e">
        <f>I2/(I2+J2+K2)</f>
        <v>#DIV/0!</v>
      </c>
      <c r="P2" s="10" t="e">
        <f>K2/(J2+K2)</f>
        <v>#DIV/0!</v>
      </c>
    </row>
    <row r="3" spans="1:16" ht="12.75">
      <c r="A3" s="10">
        <f>óxidos!A3</f>
        <v>0</v>
      </c>
      <c r="B3" s="10">
        <f>1000*óxidos!B3/60.08</f>
        <v>0</v>
      </c>
      <c r="C3" s="10">
        <f>1000*óxidos!C3/79.9</f>
        <v>0</v>
      </c>
      <c r="D3" s="10">
        <f>1000*óxidos!D3/101.96</f>
        <v>0</v>
      </c>
      <c r="E3" s="10">
        <f>1000*óxidos!E3/159.69</f>
        <v>0</v>
      </c>
      <c r="F3" s="10">
        <f>1000*óxidos!F3/71.85+1000*óxidos!H3/70.94</f>
        <v>0</v>
      </c>
      <c r="G3" s="10">
        <f>1000*óxidos!G3/40.3</f>
        <v>0</v>
      </c>
      <c r="H3" s="10">
        <f>1000*óxidos!H3/70.94</f>
        <v>0</v>
      </c>
      <c r="I3" s="10">
        <f>1000*óxidos!I3/56.08</f>
        <v>0</v>
      </c>
      <c r="J3" s="10">
        <f>1000*óxidos!J3/61.98</f>
        <v>0</v>
      </c>
      <c r="K3" s="10">
        <f>1000*óxidos!K3/94.2</f>
        <v>0</v>
      </c>
      <c r="L3" s="10">
        <f>1000*óxidos!L3/141.94</f>
        <v>0</v>
      </c>
      <c r="M3" s="10" t="e">
        <f aca="true" t="shared" si="0" ref="M3:M66">D3/(I3+J3+K3)</f>
        <v>#DIV/0!</v>
      </c>
      <c r="N3" s="10" t="e">
        <f aca="true" t="shared" si="1" ref="N3:N66">(F3+E3)/(E3+F3+G3)</f>
        <v>#DIV/0!</v>
      </c>
      <c r="O3" s="10" t="e">
        <f aca="true" t="shared" si="2" ref="O3:O66">I3/(I3+J3+K3)</f>
        <v>#DIV/0!</v>
      </c>
      <c r="P3" s="10" t="e">
        <f aca="true" t="shared" si="3" ref="P3:P66">K3/(J3+K3)</f>
        <v>#DIV/0!</v>
      </c>
    </row>
    <row r="4" spans="1:16" ht="12.75">
      <c r="A4" s="10">
        <f>óxidos!A4</f>
        <v>0</v>
      </c>
      <c r="B4" s="10">
        <f>1000*óxidos!B4/60.08</f>
        <v>0</v>
      </c>
      <c r="C4" s="10">
        <f>1000*óxidos!C4/79.9</f>
        <v>0</v>
      </c>
      <c r="D4" s="10">
        <f>1000*óxidos!D4/101.96</f>
        <v>0</v>
      </c>
      <c r="E4" s="10">
        <f>1000*óxidos!E4/159.69</f>
        <v>0</v>
      </c>
      <c r="F4" s="10">
        <f>1000*óxidos!F4/71.85+1000*óxidos!H4/70.94</f>
        <v>0</v>
      </c>
      <c r="G4" s="10">
        <f>1000*óxidos!G4/40.3</f>
        <v>0</v>
      </c>
      <c r="H4" s="10">
        <f>1000*óxidos!H4/70.94</f>
        <v>0</v>
      </c>
      <c r="I4" s="10">
        <f>1000*óxidos!I4/56.08</f>
        <v>0</v>
      </c>
      <c r="J4" s="10">
        <f>1000*óxidos!J4/61.98</f>
        <v>0</v>
      </c>
      <c r="K4" s="10">
        <f>1000*óxidos!K4/94.2</f>
        <v>0</v>
      </c>
      <c r="L4" s="10">
        <f>1000*óxidos!L4/141.94</f>
        <v>0</v>
      </c>
      <c r="M4" s="10" t="e">
        <f t="shared" si="0"/>
        <v>#DIV/0!</v>
      </c>
      <c r="N4" s="10" t="e">
        <f t="shared" si="1"/>
        <v>#DIV/0!</v>
      </c>
      <c r="O4" s="10" t="e">
        <f t="shared" si="2"/>
        <v>#DIV/0!</v>
      </c>
      <c r="P4" s="10" t="e">
        <f t="shared" si="3"/>
        <v>#DIV/0!</v>
      </c>
    </row>
    <row r="5" spans="1:16" ht="12.75">
      <c r="A5" s="10">
        <f>óxidos!A5</f>
        <v>0</v>
      </c>
      <c r="B5" s="10">
        <f>1000*óxidos!B5/60.08</f>
        <v>0</v>
      </c>
      <c r="C5" s="10">
        <f>1000*óxidos!C5/79.9</f>
        <v>0</v>
      </c>
      <c r="D5" s="10">
        <f>1000*óxidos!D5/101.96</f>
        <v>0</v>
      </c>
      <c r="E5" s="10">
        <f>1000*óxidos!E5/159.69</f>
        <v>0</v>
      </c>
      <c r="F5" s="10">
        <f>1000*óxidos!F5/71.85+1000*óxidos!H5/70.94</f>
        <v>0</v>
      </c>
      <c r="G5" s="10">
        <f>1000*óxidos!G5/40.3</f>
        <v>0</v>
      </c>
      <c r="H5" s="10">
        <f>1000*óxidos!H5/70.94</f>
        <v>0</v>
      </c>
      <c r="I5" s="10">
        <f>1000*óxidos!I5/56.08</f>
        <v>0</v>
      </c>
      <c r="J5" s="10">
        <f>1000*óxidos!J5/61.98</f>
        <v>0</v>
      </c>
      <c r="K5" s="10">
        <f>1000*óxidos!K5/94.2</f>
        <v>0</v>
      </c>
      <c r="L5" s="10">
        <f>1000*óxidos!L5/141.94</f>
        <v>0</v>
      </c>
      <c r="M5" s="10" t="e">
        <f t="shared" si="0"/>
        <v>#DIV/0!</v>
      </c>
      <c r="N5" s="10" t="e">
        <f t="shared" si="1"/>
        <v>#DIV/0!</v>
      </c>
      <c r="O5" s="10" t="e">
        <f t="shared" si="2"/>
        <v>#DIV/0!</v>
      </c>
      <c r="P5" s="10" t="e">
        <f t="shared" si="3"/>
        <v>#DIV/0!</v>
      </c>
    </row>
    <row r="6" spans="1:16" ht="12.75">
      <c r="A6" s="10">
        <f>óxidos!A6</f>
        <v>0</v>
      </c>
      <c r="B6" s="10">
        <f>1000*óxidos!B6/60.08</f>
        <v>0</v>
      </c>
      <c r="C6" s="10">
        <f>1000*óxidos!C6/79.9</f>
        <v>0</v>
      </c>
      <c r="D6" s="10">
        <f>1000*óxidos!D6/101.96</f>
        <v>0</v>
      </c>
      <c r="E6" s="10">
        <f>1000*óxidos!E6/159.69</f>
        <v>0</v>
      </c>
      <c r="F6" s="10">
        <f>1000*óxidos!F6/71.85+1000*óxidos!H6/70.94</f>
        <v>0</v>
      </c>
      <c r="G6" s="10">
        <f>1000*óxidos!G6/40.3</f>
        <v>0</v>
      </c>
      <c r="H6" s="10">
        <f>1000*óxidos!H6/70.94</f>
        <v>0</v>
      </c>
      <c r="I6" s="10">
        <f>1000*óxidos!I6/56.08</f>
        <v>0</v>
      </c>
      <c r="J6" s="10">
        <f>1000*óxidos!J6/61.98</f>
        <v>0</v>
      </c>
      <c r="K6" s="10">
        <f>1000*óxidos!K6/94.2</f>
        <v>0</v>
      </c>
      <c r="L6" s="10">
        <f>1000*óxidos!L6/141.94</f>
        <v>0</v>
      </c>
      <c r="M6" s="10" t="e">
        <f t="shared" si="0"/>
        <v>#DIV/0!</v>
      </c>
      <c r="N6" s="10" t="e">
        <f t="shared" si="1"/>
        <v>#DIV/0!</v>
      </c>
      <c r="O6" s="10" t="e">
        <f t="shared" si="2"/>
        <v>#DIV/0!</v>
      </c>
      <c r="P6" s="10" t="e">
        <f t="shared" si="3"/>
        <v>#DIV/0!</v>
      </c>
    </row>
    <row r="7" spans="1:16" ht="12.75">
      <c r="A7" s="10">
        <f>óxidos!A7</f>
        <v>0</v>
      </c>
      <c r="B7" s="10">
        <f>1000*óxidos!B7/60.08</f>
        <v>0</v>
      </c>
      <c r="C7" s="10">
        <f>1000*óxidos!C7/79.9</f>
        <v>0</v>
      </c>
      <c r="D7" s="10">
        <f>1000*óxidos!D7/101.96</f>
        <v>0</v>
      </c>
      <c r="E7" s="10">
        <f>1000*óxidos!E7/159.69</f>
        <v>0</v>
      </c>
      <c r="F7" s="10">
        <f>1000*óxidos!F7/71.85+1000*óxidos!H7/70.94</f>
        <v>0</v>
      </c>
      <c r="G7" s="10">
        <f>1000*óxidos!G7/40.3</f>
        <v>0</v>
      </c>
      <c r="H7" s="10">
        <f>1000*óxidos!H7/70.94</f>
        <v>0</v>
      </c>
      <c r="I7" s="10">
        <f>1000*óxidos!I7/56.08</f>
        <v>0</v>
      </c>
      <c r="J7" s="10">
        <f>1000*óxidos!J7/61.98</f>
        <v>0</v>
      </c>
      <c r="K7" s="10">
        <f>1000*óxidos!K7/94.2</f>
        <v>0</v>
      </c>
      <c r="L7" s="10">
        <f>1000*óxidos!L7/141.94</f>
        <v>0</v>
      </c>
      <c r="M7" s="10" t="e">
        <f t="shared" si="0"/>
        <v>#DIV/0!</v>
      </c>
      <c r="N7" s="10" t="e">
        <f t="shared" si="1"/>
        <v>#DIV/0!</v>
      </c>
      <c r="O7" s="10" t="e">
        <f t="shared" si="2"/>
        <v>#DIV/0!</v>
      </c>
      <c r="P7" s="10" t="e">
        <f t="shared" si="3"/>
        <v>#DIV/0!</v>
      </c>
    </row>
    <row r="8" spans="1:16" ht="12.75">
      <c r="A8" s="10">
        <f>óxidos!A8</f>
        <v>0</v>
      </c>
      <c r="B8" s="10">
        <f>1000*óxidos!B8/60.08</f>
        <v>0</v>
      </c>
      <c r="C8" s="10">
        <f>1000*óxidos!C8/79.9</f>
        <v>0</v>
      </c>
      <c r="D8" s="10">
        <f>1000*óxidos!D8/101.96</f>
        <v>0</v>
      </c>
      <c r="E8" s="10">
        <f>1000*óxidos!E8/159.69</f>
        <v>0</v>
      </c>
      <c r="F8" s="10">
        <f>1000*óxidos!F8/71.85+1000*óxidos!H8/70.94</f>
        <v>0</v>
      </c>
      <c r="G8" s="10">
        <f>1000*óxidos!G8/40.3</f>
        <v>0</v>
      </c>
      <c r="H8" s="10">
        <f>1000*óxidos!H8/70.94</f>
        <v>0</v>
      </c>
      <c r="I8" s="10">
        <f>1000*óxidos!I8/56.08</f>
        <v>0</v>
      </c>
      <c r="J8" s="10">
        <f>1000*óxidos!J8/61.98</f>
        <v>0</v>
      </c>
      <c r="K8" s="10">
        <f>1000*óxidos!K8/94.2</f>
        <v>0</v>
      </c>
      <c r="L8" s="10">
        <f>1000*óxidos!L8/141.94</f>
        <v>0</v>
      </c>
      <c r="M8" s="10" t="e">
        <f t="shared" si="0"/>
        <v>#DIV/0!</v>
      </c>
      <c r="N8" s="10" t="e">
        <f t="shared" si="1"/>
        <v>#DIV/0!</v>
      </c>
      <c r="O8" s="10" t="e">
        <f t="shared" si="2"/>
        <v>#DIV/0!</v>
      </c>
      <c r="P8" s="10" t="e">
        <f t="shared" si="3"/>
        <v>#DIV/0!</v>
      </c>
    </row>
    <row r="9" spans="1:16" ht="12.75">
      <c r="A9" s="10">
        <f>óxidos!A9</f>
        <v>0</v>
      </c>
      <c r="B9" s="10">
        <f>1000*óxidos!B9/60.08</f>
        <v>0</v>
      </c>
      <c r="C9" s="10">
        <f>1000*óxidos!C9/79.9</f>
        <v>0</v>
      </c>
      <c r="D9" s="10">
        <f>1000*óxidos!D9/101.96</f>
        <v>0</v>
      </c>
      <c r="E9" s="10">
        <f>1000*óxidos!E9/159.69</f>
        <v>0</v>
      </c>
      <c r="F9" s="10">
        <f>1000*óxidos!F9/71.85+1000*óxidos!H9/70.94</f>
        <v>0</v>
      </c>
      <c r="G9" s="10">
        <f>1000*óxidos!G9/40.3</f>
        <v>0</v>
      </c>
      <c r="H9" s="10">
        <f>1000*óxidos!H9/70.94</f>
        <v>0</v>
      </c>
      <c r="I9" s="10">
        <f>1000*óxidos!I9/56.08</f>
        <v>0</v>
      </c>
      <c r="J9" s="10">
        <f>1000*óxidos!J9/61.98</f>
        <v>0</v>
      </c>
      <c r="K9" s="10">
        <f>1000*óxidos!K9/94.2</f>
        <v>0</v>
      </c>
      <c r="L9" s="10">
        <f>1000*óxidos!L9/141.94</f>
        <v>0</v>
      </c>
      <c r="M9" s="10" t="e">
        <f t="shared" si="0"/>
        <v>#DIV/0!</v>
      </c>
      <c r="N9" s="10" t="e">
        <f t="shared" si="1"/>
        <v>#DIV/0!</v>
      </c>
      <c r="O9" s="10" t="e">
        <f t="shared" si="2"/>
        <v>#DIV/0!</v>
      </c>
      <c r="P9" s="10" t="e">
        <f t="shared" si="3"/>
        <v>#DIV/0!</v>
      </c>
    </row>
    <row r="10" spans="1:16" ht="12.75">
      <c r="A10" s="10">
        <f>óxidos!A10</f>
        <v>0</v>
      </c>
      <c r="B10" s="10">
        <f>1000*óxidos!B10/60.08</f>
        <v>0</v>
      </c>
      <c r="C10" s="10">
        <f>1000*óxidos!C10/79.9</f>
        <v>0</v>
      </c>
      <c r="D10" s="10">
        <f>1000*óxidos!D10/101.96</f>
        <v>0</v>
      </c>
      <c r="E10" s="10">
        <f>1000*óxidos!E10/159.69</f>
        <v>0</v>
      </c>
      <c r="F10" s="10">
        <f>1000*óxidos!F10/71.85+1000*óxidos!H10/70.94</f>
        <v>0</v>
      </c>
      <c r="G10" s="10">
        <f>1000*óxidos!G10/40.3</f>
        <v>0</v>
      </c>
      <c r="H10" s="10">
        <f>1000*óxidos!H10/70.94</f>
        <v>0</v>
      </c>
      <c r="I10" s="10">
        <f>1000*óxidos!I10/56.08</f>
        <v>0</v>
      </c>
      <c r="J10" s="10">
        <f>1000*óxidos!J10/61.98</f>
        <v>0</v>
      </c>
      <c r="K10" s="10">
        <f>1000*óxidos!K10/94.2</f>
        <v>0</v>
      </c>
      <c r="L10" s="10">
        <f>1000*óxidos!L10/141.94</f>
        <v>0</v>
      </c>
      <c r="M10" s="10" t="e">
        <f t="shared" si="0"/>
        <v>#DIV/0!</v>
      </c>
      <c r="N10" s="10" t="e">
        <f t="shared" si="1"/>
        <v>#DIV/0!</v>
      </c>
      <c r="O10" s="10" t="e">
        <f t="shared" si="2"/>
        <v>#DIV/0!</v>
      </c>
      <c r="P10" s="10" t="e">
        <f t="shared" si="3"/>
        <v>#DIV/0!</v>
      </c>
    </row>
    <row r="11" spans="1:16" ht="12.75">
      <c r="A11" s="10">
        <f>óxidos!A11</f>
        <v>0</v>
      </c>
      <c r="B11" s="10">
        <f>1000*óxidos!B11/60.08</f>
        <v>0</v>
      </c>
      <c r="C11" s="10">
        <f>1000*óxidos!C11/79.9</f>
        <v>0</v>
      </c>
      <c r="D11" s="10">
        <f>1000*óxidos!D11/101.96</f>
        <v>0</v>
      </c>
      <c r="E11" s="10">
        <f>1000*óxidos!E11/159.69</f>
        <v>0</v>
      </c>
      <c r="F11" s="10">
        <f>1000*óxidos!F11/71.85+1000*óxidos!H11/70.94</f>
        <v>0</v>
      </c>
      <c r="G11" s="10">
        <f>1000*óxidos!G11/40.3</f>
        <v>0</v>
      </c>
      <c r="H11" s="10">
        <f>1000*óxidos!H11/70.94</f>
        <v>0</v>
      </c>
      <c r="I11" s="10">
        <f>1000*óxidos!I11/56.08</f>
        <v>0</v>
      </c>
      <c r="J11" s="10">
        <f>1000*óxidos!J11/61.98</f>
        <v>0</v>
      </c>
      <c r="K11" s="10">
        <f>1000*óxidos!K11/94.2</f>
        <v>0</v>
      </c>
      <c r="L11" s="10">
        <f>1000*óxidos!L11/141.94</f>
        <v>0</v>
      </c>
      <c r="M11" s="10" t="e">
        <f t="shared" si="0"/>
        <v>#DIV/0!</v>
      </c>
      <c r="N11" s="10" t="e">
        <f t="shared" si="1"/>
        <v>#DIV/0!</v>
      </c>
      <c r="O11" s="10" t="e">
        <f t="shared" si="2"/>
        <v>#DIV/0!</v>
      </c>
      <c r="P11" s="10" t="e">
        <f t="shared" si="3"/>
        <v>#DIV/0!</v>
      </c>
    </row>
    <row r="12" spans="1:16" ht="12.75">
      <c r="A12" s="10">
        <f>óxidos!A12</f>
        <v>0</v>
      </c>
      <c r="B12" s="10">
        <f>1000*óxidos!B12/60.08</f>
        <v>0</v>
      </c>
      <c r="C12" s="10">
        <f>1000*óxidos!C12/79.9</f>
        <v>0</v>
      </c>
      <c r="D12" s="10">
        <f>1000*óxidos!D12/101.96</f>
        <v>0</v>
      </c>
      <c r="E12" s="10">
        <f>1000*óxidos!E12/159.69</f>
        <v>0</v>
      </c>
      <c r="F12" s="10">
        <f>1000*óxidos!F12/71.85+1000*óxidos!H12/70.94</f>
        <v>0</v>
      </c>
      <c r="G12" s="10">
        <f>1000*óxidos!G12/40.3</f>
        <v>0</v>
      </c>
      <c r="H12" s="10">
        <f>1000*óxidos!H12/70.94</f>
        <v>0</v>
      </c>
      <c r="I12" s="10">
        <f>1000*óxidos!I12/56.08</f>
        <v>0</v>
      </c>
      <c r="J12" s="10">
        <f>1000*óxidos!J12/61.98</f>
        <v>0</v>
      </c>
      <c r="K12" s="10">
        <f>1000*óxidos!K12/94.2</f>
        <v>0</v>
      </c>
      <c r="L12" s="10">
        <f>1000*óxidos!L12/141.94</f>
        <v>0</v>
      </c>
      <c r="M12" s="10" t="e">
        <f t="shared" si="0"/>
        <v>#DIV/0!</v>
      </c>
      <c r="N12" s="10" t="e">
        <f t="shared" si="1"/>
        <v>#DIV/0!</v>
      </c>
      <c r="O12" s="10" t="e">
        <f t="shared" si="2"/>
        <v>#DIV/0!</v>
      </c>
      <c r="P12" s="10" t="e">
        <f t="shared" si="3"/>
        <v>#DIV/0!</v>
      </c>
    </row>
    <row r="13" spans="1:16" ht="12.75">
      <c r="A13" s="10">
        <f>óxidos!A13</f>
        <v>0</v>
      </c>
      <c r="B13" s="10">
        <f>1000*óxidos!B13/60.08</f>
        <v>0</v>
      </c>
      <c r="C13" s="10">
        <f>1000*óxidos!C13/79.9</f>
        <v>0</v>
      </c>
      <c r="D13" s="10">
        <f>1000*óxidos!D13/101.96</f>
        <v>0</v>
      </c>
      <c r="E13" s="10">
        <f>1000*óxidos!E13/159.69</f>
        <v>0</v>
      </c>
      <c r="F13" s="10">
        <f>1000*óxidos!F13/71.85+1000*óxidos!H13/70.94</f>
        <v>0</v>
      </c>
      <c r="G13" s="10">
        <f>1000*óxidos!G13/40.3</f>
        <v>0</v>
      </c>
      <c r="H13" s="10">
        <f>1000*óxidos!H13/70.94</f>
        <v>0</v>
      </c>
      <c r="I13" s="10">
        <f>1000*óxidos!I13/56.08</f>
        <v>0</v>
      </c>
      <c r="J13" s="10">
        <f>1000*óxidos!J13/61.98</f>
        <v>0</v>
      </c>
      <c r="K13" s="10">
        <f>1000*óxidos!K13/94.2</f>
        <v>0</v>
      </c>
      <c r="L13" s="10">
        <f>1000*óxidos!L13/141.94</f>
        <v>0</v>
      </c>
      <c r="M13" s="10" t="e">
        <f t="shared" si="0"/>
        <v>#DIV/0!</v>
      </c>
      <c r="N13" s="10" t="e">
        <f t="shared" si="1"/>
        <v>#DIV/0!</v>
      </c>
      <c r="O13" s="10" t="e">
        <f t="shared" si="2"/>
        <v>#DIV/0!</v>
      </c>
      <c r="P13" s="10" t="e">
        <f t="shared" si="3"/>
        <v>#DIV/0!</v>
      </c>
    </row>
    <row r="14" spans="1:16" ht="12.75">
      <c r="A14" s="10">
        <f>óxidos!A14</f>
        <v>0</v>
      </c>
      <c r="B14" s="10">
        <f>1000*óxidos!B14/60.08</f>
        <v>0</v>
      </c>
      <c r="C14" s="10">
        <f>1000*óxidos!C14/79.9</f>
        <v>0</v>
      </c>
      <c r="D14" s="10">
        <f>1000*óxidos!D14/101.96</f>
        <v>0</v>
      </c>
      <c r="E14" s="10">
        <f>1000*óxidos!E14/159.69</f>
        <v>0</v>
      </c>
      <c r="F14" s="10">
        <f>1000*óxidos!F14/71.85+1000*óxidos!H14/70.94</f>
        <v>0</v>
      </c>
      <c r="G14" s="10">
        <f>1000*óxidos!G14/40.3</f>
        <v>0</v>
      </c>
      <c r="H14" s="10">
        <f>1000*óxidos!H14/70.94</f>
        <v>0</v>
      </c>
      <c r="I14" s="10">
        <f>1000*óxidos!I14/56.08</f>
        <v>0</v>
      </c>
      <c r="J14" s="10">
        <f>1000*óxidos!J14/61.98</f>
        <v>0</v>
      </c>
      <c r="K14" s="10">
        <f>1000*óxidos!K14/94.2</f>
        <v>0</v>
      </c>
      <c r="L14" s="10">
        <f>1000*óxidos!L14/141.94</f>
        <v>0</v>
      </c>
      <c r="M14" s="10" t="e">
        <f t="shared" si="0"/>
        <v>#DIV/0!</v>
      </c>
      <c r="N14" s="10" t="e">
        <f t="shared" si="1"/>
        <v>#DIV/0!</v>
      </c>
      <c r="O14" s="10" t="e">
        <f t="shared" si="2"/>
        <v>#DIV/0!</v>
      </c>
      <c r="P14" s="10" t="e">
        <f t="shared" si="3"/>
        <v>#DIV/0!</v>
      </c>
    </row>
    <row r="15" spans="1:16" ht="12.75">
      <c r="A15" s="10">
        <f>óxidos!A15</f>
        <v>0</v>
      </c>
      <c r="B15" s="10">
        <f>1000*óxidos!B15/60.08</f>
        <v>0</v>
      </c>
      <c r="C15" s="10">
        <f>1000*óxidos!C15/79.9</f>
        <v>0</v>
      </c>
      <c r="D15" s="10">
        <f>1000*óxidos!D15/101.96</f>
        <v>0</v>
      </c>
      <c r="E15" s="10">
        <f>1000*óxidos!E15/159.69</f>
        <v>0</v>
      </c>
      <c r="F15" s="10">
        <f>1000*óxidos!F15/71.85+1000*óxidos!H15/70.94</f>
        <v>0</v>
      </c>
      <c r="G15" s="10">
        <f>1000*óxidos!G15/40.3</f>
        <v>0</v>
      </c>
      <c r="H15" s="10">
        <f>1000*óxidos!H15/70.94</f>
        <v>0</v>
      </c>
      <c r="I15" s="10">
        <f>1000*óxidos!I15/56.08</f>
        <v>0</v>
      </c>
      <c r="J15" s="10">
        <f>1000*óxidos!J15/61.98</f>
        <v>0</v>
      </c>
      <c r="K15" s="10">
        <f>1000*óxidos!K15/94.2</f>
        <v>0</v>
      </c>
      <c r="L15" s="10">
        <f>1000*óxidos!L15/141.94</f>
        <v>0</v>
      </c>
      <c r="M15" s="10" t="e">
        <f t="shared" si="0"/>
        <v>#DIV/0!</v>
      </c>
      <c r="N15" s="10" t="e">
        <f t="shared" si="1"/>
        <v>#DIV/0!</v>
      </c>
      <c r="O15" s="10" t="e">
        <f t="shared" si="2"/>
        <v>#DIV/0!</v>
      </c>
      <c r="P15" s="10" t="e">
        <f t="shared" si="3"/>
        <v>#DIV/0!</v>
      </c>
    </row>
    <row r="16" spans="1:16" ht="12.75">
      <c r="A16" s="10">
        <f>óxidos!A16</f>
        <v>0</v>
      </c>
      <c r="B16" s="10">
        <f>1000*óxidos!B16/60.08</f>
        <v>0</v>
      </c>
      <c r="C16" s="10">
        <f>1000*óxidos!C16/79.9</f>
        <v>0</v>
      </c>
      <c r="D16" s="10">
        <f>1000*óxidos!D16/101.96</f>
        <v>0</v>
      </c>
      <c r="E16" s="10">
        <f>1000*óxidos!E16/159.69</f>
        <v>0</v>
      </c>
      <c r="F16" s="10">
        <f>1000*óxidos!F16/71.85+1000*óxidos!H16/70.94</f>
        <v>0</v>
      </c>
      <c r="G16" s="10">
        <f>1000*óxidos!G16/40.3</f>
        <v>0</v>
      </c>
      <c r="H16" s="10">
        <f>1000*óxidos!H16/70.94</f>
        <v>0</v>
      </c>
      <c r="I16" s="10">
        <f>1000*óxidos!I16/56.08</f>
        <v>0</v>
      </c>
      <c r="J16" s="10">
        <f>1000*óxidos!J16/61.98</f>
        <v>0</v>
      </c>
      <c r="K16" s="10">
        <f>1000*óxidos!K16/94.2</f>
        <v>0</v>
      </c>
      <c r="L16" s="10">
        <f>1000*óxidos!L16/141.94</f>
        <v>0</v>
      </c>
      <c r="M16" s="10" t="e">
        <f t="shared" si="0"/>
        <v>#DIV/0!</v>
      </c>
      <c r="N16" s="10" t="e">
        <f t="shared" si="1"/>
        <v>#DIV/0!</v>
      </c>
      <c r="O16" s="10" t="e">
        <f t="shared" si="2"/>
        <v>#DIV/0!</v>
      </c>
      <c r="P16" s="10" t="e">
        <f t="shared" si="3"/>
        <v>#DIV/0!</v>
      </c>
    </row>
    <row r="17" spans="1:16" ht="12.75">
      <c r="A17" s="10">
        <f>óxidos!A17</f>
        <v>0</v>
      </c>
      <c r="B17" s="10">
        <f>1000*óxidos!B17/60.08</f>
        <v>0</v>
      </c>
      <c r="C17" s="10">
        <f>1000*óxidos!C17/79.9</f>
        <v>0</v>
      </c>
      <c r="D17" s="10">
        <f>1000*óxidos!D17/101.96</f>
        <v>0</v>
      </c>
      <c r="E17" s="10">
        <f>1000*óxidos!E17/159.69</f>
        <v>0</v>
      </c>
      <c r="F17" s="10">
        <f>1000*óxidos!F17/71.85+1000*óxidos!H17/70.94</f>
        <v>0</v>
      </c>
      <c r="G17" s="10">
        <f>1000*óxidos!G17/40.3</f>
        <v>0</v>
      </c>
      <c r="H17" s="10">
        <f>1000*óxidos!H17/70.94</f>
        <v>0</v>
      </c>
      <c r="I17" s="10">
        <f>1000*óxidos!I17/56.08</f>
        <v>0</v>
      </c>
      <c r="J17" s="10">
        <f>1000*óxidos!J17/61.98</f>
        <v>0</v>
      </c>
      <c r="K17" s="10">
        <f>1000*óxidos!K17/94.2</f>
        <v>0</v>
      </c>
      <c r="L17" s="10">
        <f>1000*óxidos!L17/141.94</f>
        <v>0</v>
      </c>
      <c r="M17" s="10" t="e">
        <f t="shared" si="0"/>
        <v>#DIV/0!</v>
      </c>
      <c r="N17" s="10" t="e">
        <f t="shared" si="1"/>
        <v>#DIV/0!</v>
      </c>
      <c r="O17" s="10" t="e">
        <f t="shared" si="2"/>
        <v>#DIV/0!</v>
      </c>
      <c r="P17" s="10" t="e">
        <f t="shared" si="3"/>
        <v>#DIV/0!</v>
      </c>
    </row>
    <row r="18" spans="1:16" ht="12.75">
      <c r="A18" s="10">
        <f>óxidos!A18</f>
        <v>0</v>
      </c>
      <c r="B18" s="10">
        <f>1000*óxidos!B18/60.08</f>
        <v>0</v>
      </c>
      <c r="C18" s="10">
        <f>1000*óxidos!C18/79.9</f>
        <v>0</v>
      </c>
      <c r="D18" s="10">
        <f>1000*óxidos!D18/101.96</f>
        <v>0</v>
      </c>
      <c r="E18" s="10">
        <f>1000*óxidos!E18/159.69</f>
        <v>0</v>
      </c>
      <c r="F18" s="10">
        <f>1000*óxidos!F18/71.85+1000*óxidos!H18/70.94</f>
        <v>0</v>
      </c>
      <c r="G18" s="10">
        <f>1000*óxidos!G18/40.3</f>
        <v>0</v>
      </c>
      <c r="H18" s="10">
        <f>1000*óxidos!H18/70.94</f>
        <v>0</v>
      </c>
      <c r="I18" s="10">
        <f>1000*óxidos!I18/56.08</f>
        <v>0</v>
      </c>
      <c r="J18" s="10">
        <f>1000*óxidos!J18/61.98</f>
        <v>0</v>
      </c>
      <c r="K18" s="10">
        <f>1000*óxidos!K18/94.2</f>
        <v>0</v>
      </c>
      <c r="L18" s="10">
        <f>1000*óxidos!L18/141.94</f>
        <v>0</v>
      </c>
      <c r="M18" s="10" t="e">
        <f t="shared" si="0"/>
        <v>#DIV/0!</v>
      </c>
      <c r="N18" s="10" t="e">
        <f t="shared" si="1"/>
        <v>#DIV/0!</v>
      </c>
      <c r="O18" s="10" t="e">
        <f t="shared" si="2"/>
        <v>#DIV/0!</v>
      </c>
      <c r="P18" s="10" t="e">
        <f t="shared" si="3"/>
        <v>#DIV/0!</v>
      </c>
    </row>
    <row r="19" spans="1:16" ht="12.75">
      <c r="A19" s="10">
        <f>óxidos!A19</f>
        <v>0</v>
      </c>
      <c r="B19" s="10">
        <f>1000*óxidos!B19/60.08</f>
        <v>0</v>
      </c>
      <c r="C19" s="10">
        <f>1000*óxidos!C19/79.9</f>
        <v>0</v>
      </c>
      <c r="D19" s="10">
        <f>1000*óxidos!D19/101.96</f>
        <v>0</v>
      </c>
      <c r="E19" s="10">
        <f>1000*óxidos!E19/159.69</f>
        <v>0</v>
      </c>
      <c r="F19" s="10">
        <f>1000*óxidos!F19/71.85+1000*óxidos!H19/70.94</f>
        <v>0</v>
      </c>
      <c r="G19" s="10">
        <f>1000*óxidos!G19/40.3</f>
        <v>0</v>
      </c>
      <c r="H19" s="10">
        <f>1000*óxidos!H19/70.94</f>
        <v>0</v>
      </c>
      <c r="I19" s="10">
        <f>1000*óxidos!I19/56.08</f>
        <v>0</v>
      </c>
      <c r="J19" s="10">
        <f>1000*óxidos!J19/61.98</f>
        <v>0</v>
      </c>
      <c r="K19" s="10">
        <f>1000*óxidos!K19/94.2</f>
        <v>0</v>
      </c>
      <c r="L19" s="10">
        <f>1000*óxidos!L19/141.94</f>
        <v>0</v>
      </c>
      <c r="M19" s="10" t="e">
        <f t="shared" si="0"/>
        <v>#DIV/0!</v>
      </c>
      <c r="N19" s="10" t="e">
        <f t="shared" si="1"/>
        <v>#DIV/0!</v>
      </c>
      <c r="O19" s="10" t="e">
        <f t="shared" si="2"/>
        <v>#DIV/0!</v>
      </c>
      <c r="P19" s="10" t="e">
        <f t="shared" si="3"/>
        <v>#DIV/0!</v>
      </c>
    </row>
    <row r="20" spans="1:16" ht="12.75">
      <c r="A20" s="10">
        <f>óxidos!A20</f>
        <v>0</v>
      </c>
      <c r="B20" s="10">
        <f>1000*óxidos!B20/60.08</f>
        <v>0</v>
      </c>
      <c r="C20" s="10">
        <f>1000*óxidos!C20/79.9</f>
        <v>0</v>
      </c>
      <c r="D20" s="10">
        <f>1000*óxidos!D20/101.96</f>
        <v>0</v>
      </c>
      <c r="E20" s="10">
        <f>1000*óxidos!E20/159.69</f>
        <v>0</v>
      </c>
      <c r="F20" s="10">
        <f>1000*óxidos!F20/71.85+1000*óxidos!H20/70.94</f>
        <v>0</v>
      </c>
      <c r="G20" s="10">
        <f>1000*óxidos!G20/40.3</f>
        <v>0</v>
      </c>
      <c r="H20" s="10">
        <f>1000*óxidos!H20/70.94</f>
        <v>0</v>
      </c>
      <c r="I20" s="10">
        <f>1000*óxidos!I20/56.08</f>
        <v>0</v>
      </c>
      <c r="J20" s="10">
        <f>1000*óxidos!J20/61.98</f>
        <v>0</v>
      </c>
      <c r="K20" s="10">
        <f>1000*óxidos!K20/94.2</f>
        <v>0</v>
      </c>
      <c r="L20" s="10">
        <f>1000*óxidos!L20/141.94</f>
        <v>0</v>
      </c>
      <c r="M20" s="10" t="e">
        <f t="shared" si="0"/>
        <v>#DIV/0!</v>
      </c>
      <c r="N20" s="10" t="e">
        <f t="shared" si="1"/>
        <v>#DIV/0!</v>
      </c>
      <c r="O20" s="10" t="e">
        <f t="shared" si="2"/>
        <v>#DIV/0!</v>
      </c>
      <c r="P20" s="10" t="e">
        <f t="shared" si="3"/>
        <v>#DIV/0!</v>
      </c>
    </row>
    <row r="21" spans="1:16" ht="12.75">
      <c r="A21" s="10">
        <f>óxidos!A21</f>
        <v>0</v>
      </c>
      <c r="B21" s="10">
        <f>1000*óxidos!B21/60.08</f>
        <v>0</v>
      </c>
      <c r="C21" s="10">
        <f>1000*óxidos!C21/79.9</f>
        <v>0</v>
      </c>
      <c r="D21" s="10">
        <f>1000*óxidos!D21/101.96</f>
        <v>0</v>
      </c>
      <c r="E21" s="10">
        <f>1000*óxidos!E21/159.69</f>
        <v>0</v>
      </c>
      <c r="F21" s="10">
        <f>1000*óxidos!F21/71.85+1000*óxidos!H21/70.94</f>
        <v>0</v>
      </c>
      <c r="G21" s="10">
        <f>1000*óxidos!G21/40.3</f>
        <v>0</v>
      </c>
      <c r="H21" s="10">
        <f>1000*óxidos!H21/70.94</f>
        <v>0</v>
      </c>
      <c r="I21" s="10">
        <f>1000*óxidos!I21/56.08</f>
        <v>0</v>
      </c>
      <c r="J21" s="10">
        <f>1000*óxidos!J21/61.98</f>
        <v>0</v>
      </c>
      <c r="K21" s="10">
        <f>1000*óxidos!K21/94.2</f>
        <v>0</v>
      </c>
      <c r="L21" s="10">
        <f>1000*óxidos!L21/141.94</f>
        <v>0</v>
      </c>
      <c r="M21" s="10" t="e">
        <f t="shared" si="0"/>
        <v>#DIV/0!</v>
      </c>
      <c r="N21" s="10" t="e">
        <f t="shared" si="1"/>
        <v>#DIV/0!</v>
      </c>
      <c r="O21" s="10" t="e">
        <f t="shared" si="2"/>
        <v>#DIV/0!</v>
      </c>
      <c r="P21" s="10" t="e">
        <f t="shared" si="3"/>
        <v>#DIV/0!</v>
      </c>
    </row>
    <row r="22" spans="1:16" ht="12.75">
      <c r="A22" s="10">
        <f>óxidos!A22</f>
        <v>0</v>
      </c>
      <c r="B22" s="10">
        <f>1000*óxidos!B22/60.08</f>
        <v>0</v>
      </c>
      <c r="C22" s="10">
        <f>1000*óxidos!C22/79.9</f>
        <v>0</v>
      </c>
      <c r="D22" s="10">
        <f>1000*óxidos!D22/101.96</f>
        <v>0</v>
      </c>
      <c r="E22" s="10">
        <f>1000*óxidos!E22/159.69</f>
        <v>0</v>
      </c>
      <c r="F22" s="10">
        <f>1000*óxidos!F22/71.85+1000*óxidos!H22/70.94</f>
        <v>0</v>
      </c>
      <c r="G22" s="10">
        <f>1000*óxidos!G22/40.3</f>
        <v>0</v>
      </c>
      <c r="H22" s="10">
        <f>1000*óxidos!H22/70.94</f>
        <v>0</v>
      </c>
      <c r="I22" s="10">
        <f>1000*óxidos!I22/56.08</f>
        <v>0</v>
      </c>
      <c r="J22" s="10">
        <f>1000*óxidos!J22/61.98</f>
        <v>0</v>
      </c>
      <c r="K22" s="10">
        <f>1000*óxidos!K22/94.2</f>
        <v>0</v>
      </c>
      <c r="L22" s="10">
        <f>1000*óxidos!L22/141.94</f>
        <v>0</v>
      </c>
      <c r="M22" s="10" t="e">
        <f t="shared" si="0"/>
        <v>#DIV/0!</v>
      </c>
      <c r="N22" s="10" t="e">
        <f t="shared" si="1"/>
        <v>#DIV/0!</v>
      </c>
      <c r="O22" s="10" t="e">
        <f t="shared" si="2"/>
        <v>#DIV/0!</v>
      </c>
      <c r="P22" s="10" t="e">
        <f t="shared" si="3"/>
        <v>#DIV/0!</v>
      </c>
    </row>
    <row r="23" spans="1:16" ht="12.75">
      <c r="A23" s="10">
        <f>óxidos!A23</f>
        <v>0</v>
      </c>
      <c r="B23" s="10">
        <f>1000*óxidos!B23/60.08</f>
        <v>0</v>
      </c>
      <c r="C23" s="10">
        <f>1000*óxidos!C23/79.9</f>
        <v>0</v>
      </c>
      <c r="D23" s="10">
        <f>1000*óxidos!D23/101.96</f>
        <v>0</v>
      </c>
      <c r="E23" s="10">
        <f>1000*óxidos!E23/159.69</f>
        <v>0</v>
      </c>
      <c r="F23" s="10">
        <f>1000*óxidos!F23/71.85+1000*óxidos!H23/70.94</f>
        <v>0</v>
      </c>
      <c r="G23" s="10">
        <f>1000*óxidos!G23/40.3</f>
        <v>0</v>
      </c>
      <c r="H23" s="10">
        <f>1000*óxidos!H23/70.94</f>
        <v>0</v>
      </c>
      <c r="I23" s="10">
        <f>1000*óxidos!I23/56.08</f>
        <v>0</v>
      </c>
      <c r="J23" s="10">
        <f>1000*óxidos!J23/61.98</f>
        <v>0</v>
      </c>
      <c r="K23" s="10">
        <f>1000*óxidos!K23/94.2</f>
        <v>0</v>
      </c>
      <c r="L23" s="10">
        <f>1000*óxidos!L23/141.94</f>
        <v>0</v>
      </c>
      <c r="M23" s="10" t="e">
        <f t="shared" si="0"/>
        <v>#DIV/0!</v>
      </c>
      <c r="N23" s="10" t="e">
        <f t="shared" si="1"/>
        <v>#DIV/0!</v>
      </c>
      <c r="O23" s="10" t="e">
        <f t="shared" si="2"/>
        <v>#DIV/0!</v>
      </c>
      <c r="P23" s="10" t="e">
        <f t="shared" si="3"/>
        <v>#DIV/0!</v>
      </c>
    </row>
    <row r="24" spans="1:16" ht="12.75">
      <c r="A24" s="10">
        <f>óxidos!A24</f>
        <v>0</v>
      </c>
      <c r="B24" s="10">
        <f>1000*óxidos!B24/60.08</f>
        <v>0</v>
      </c>
      <c r="C24" s="10">
        <f>1000*óxidos!C24/79.9</f>
        <v>0</v>
      </c>
      <c r="D24" s="10">
        <f>1000*óxidos!D24/101.96</f>
        <v>0</v>
      </c>
      <c r="E24" s="10">
        <f>1000*óxidos!E24/159.69</f>
        <v>0</v>
      </c>
      <c r="F24" s="10">
        <f>1000*óxidos!F24/71.85+1000*óxidos!H24/70.94</f>
        <v>0</v>
      </c>
      <c r="G24" s="10">
        <f>1000*óxidos!G24/40.3</f>
        <v>0</v>
      </c>
      <c r="H24" s="10">
        <f>1000*óxidos!H24/70.94</f>
        <v>0</v>
      </c>
      <c r="I24" s="10">
        <f>1000*óxidos!I24/56.08</f>
        <v>0</v>
      </c>
      <c r="J24" s="10">
        <f>1000*óxidos!J24/61.98</f>
        <v>0</v>
      </c>
      <c r="K24" s="10">
        <f>1000*óxidos!K24/94.2</f>
        <v>0</v>
      </c>
      <c r="L24" s="10">
        <f>1000*óxidos!L24/141.94</f>
        <v>0</v>
      </c>
      <c r="M24" s="10" t="e">
        <f t="shared" si="0"/>
        <v>#DIV/0!</v>
      </c>
      <c r="N24" s="10" t="e">
        <f t="shared" si="1"/>
        <v>#DIV/0!</v>
      </c>
      <c r="O24" s="10" t="e">
        <f t="shared" si="2"/>
        <v>#DIV/0!</v>
      </c>
      <c r="P24" s="10" t="e">
        <f t="shared" si="3"/>
        <v>#DIV/0!</v>
      </c>
    </row>
    <row r="25" spans="1:16" ht="12.75">
      <c r="A25" s="10">
        <f>óxidos!A25</f>
        <v>0</v>
      </c>
      <c r="B25" s="10">
        <f>1000*óxidos!B25/60.08</f>
        <v>0</v>
      </c>
      <c r="C25" s="10">
        <f>1000*óxidos!C25/79.9</f>
        <v>0</v>
      </c>
      <c r="D25" s="10">
        <f>1000*óxidos!D25/101.96</f>
        <v>0</v>
      </c>
      <c r="E25" s="10">
        <f>1000*óxidos!E25/159.69</f>
        <v>0</v>
      </c>
      <c r="F25" s="10">
        <f>1000*óxidos!F25/71.85+1000*óxidos!H25/70.94</f>
        <v>0</v>
      </c>
      <c r="G25" s="10">
        <f>1000*óxidos!G25/40.3</f>
        <v>0</v>
      </c>
      <c r="H25" s="10">
        <f>1000*óxidos!H25/70.94</f>
        <v>0</v>
      </c>
      <c r="I25" s="10">
        <f>1000*óxidos!I25/56.08</f>
        <v>0</v>
      </c>
      <c r="J25" s="10">
        <f>1000*óxidos!J25/61.98</f>
        <v>0</v>
      </c>
      <c r="K25" s="10">
        <f>1000*óxidos!K25/94.2</f>
        <v>0</v>
      </c>
      <c r="L25" s="10">
        <f>1000*óxidos!L25/141.94</f>
        <v>0</v>
      </c>
      <c r="M25" s="10" t="e">
        <f t="shared" si="0"/>
        <v>#DIV/0!</v>
      </c>
      <c r="N25" s="10" t="e">
        <f t="shared" si="1"/>
        <v>#DIV/0!</v>
      </c>
      <c r="O25" s="10" t="e">
        <f t="shared" si="2"/>
        <v>#DIV/0!</v>
      </c>
      <c r="P25" s="10" t="e">
        <f t="shared" si="3"/>
        <v>#DIV/0!</v>
      </c>
    </row>
    <row r="26" spans="1:16" ht="12.75">
      <c r="A26" s="10">
        <f>óxidos!A26</f>
        <v>0</v>
      </c>
      <c r="B26" s="10">
        <f>1000*óxidos!B26/60.08</f>
        <v>0</v>
      </c>
      <c r="C26" s="10">
        <f>1000*óxidos!C26/79.9</f>
        <v>0</v>
      </c>
      <c r="D26" s="10">
        <f>1000*óxidos!D26/101.96</f>
        <v>0</v>
      </c>
      <c r="E26" s="10">
        <f>1000*óxidos!E26/159.69</f>
        <v>0</v>
      </c>
      <c r="F26" s="10">
        <f>1000*óxidos!F26/71.85+1000*óxidos!H26/70.94</f>
        <v>0</v>
      </c>
      <c r="G26" s="10">
        <f>1000*óxidos!G26/40.3</f>
        <v>0</v>
      </c>
      <c r="H26" s="10">
        <f>1000*óxidos!H26/70.94</f>
        <v>0</v>
      </c>
      <c r="I26" s="10">
        <f>1000*óxidos!I26/56.08</f>
        <v>0</v>
      </c>
      <c r="J26" s="10">
        <f>1000*óxidos!J26/61.98</f>
        <v>0</v>
      </c>
      <c r="K26" s="10">
        <f>1000*óxidos!K26/94.2</f>
        <v>0</v>
      </c>
      <c r="L26" s="10">
        <f>1000*óxidos!L26/141.94</f>
        <v>0</v>
      </c>
      <c r="M26" s="10" t="e">
        <f t="shared" si="0"/>
        <v>#DIV/0!</v>
      </c>
      <c r="N26" s="10" t="e">
        <f t="shared" si="1"/>
        <v>#DIV/0!</v>
      </c>
      <c r="O26" s="10" t="e">
        <f t="shared" si="2"/>
        <v>#DIV/0!</v>
      </c>
      <c r="P26" s="10" t="e">
        <f t="shared" si="3"/>
        <v>#DIV/0!</v>
      </c>
    </row>
    <row r="27" spans="1:16" ht="12.75">
      <c r="A27" s="10">
        <f>óxidos!A27</f>
        <v>0</v>
      </c>
      <c r="B27" s="10">
        <f>1000*óxidos!B27/60.08</f>
        <v>0</v>
      </c>
      <c r="C27" s="10">
        <f>1000*óxidos!C27/79.9</f>
        <v>0</v>
      </c>
      <c r="D27" s="10">
        <f>1000*óxidos!D27/101.96</f>
        <v>0</v>
      </c>
      <c r="E27" s="10">
        <f>1000*óxidos!E27/159.69</f>
        <v>0</v>
      </c>
      <c r="F27" s="10">
        <f>1000*óxidos!F27/71.85+1000*óxidos!H27/70.94</f>
        <v>0</v>
      </c>
      <c r="G27" s="10">
        <f>1000*óxidos!G27/40.3</f>
        <v>0</v>
      </c>
      <c r="H27" s="10">
        <f>1000*óxidos!H27/70.94</f>
        <v>0</v>
      </c>
      <c r="I27" s="10">
        <f>1000*óxidos!I27/56.08</f>
        <v>0</v>
      </c>
      <c r="J27" s="10">
        <f>1000*óxidos!J27/61.98</f>
        <v>0</v>
      </c>
      <c r="K27" s="10">
        <f>1000*óxidos!K27/94.2</f>
        <v>0</v>
      </c>
      <c r="L27" s="10">
        <f>1000*óxidos!L27/141.94</f>
        <v>0</v>
      </c>
      <c r="M27" s="10" t="e">
        <f t="shared" si="0"/>
        <v>#DIV/0!</v>
      </c>
      <c r="N27" s="10" t="e">
        <f t="shared" si="1"/>
        <v>#DIV/0!</v>
      </c>
      <c r="O27" s="10" t="e">
        <f t="shared" si="2"/>
        <v>#DIV/0!</v>
      </c>
      <c r="P27" s="10" t="e">
        <f t="shared" si="3"/>
        <v>#DIV/0!</v>
      </c>
    </row>
    <row r="28" spans="1:16" ht="12.75">
      <c r="A28" s="10">
        <f>óxidos!A28</f>
        <v>0</v>
      </c>
      <c r="B28" s="10">
        <f>1000*óxidos!B28/60.08</f>
        <v>0</v>
      </c>
      <c r="C28" s="10">
        <f>1000*óxidos!C28/79.9</f>
        <v>0</v>
      </c>
      <c r="D28" s="10">
        <f>1000*óxidos!D28/101.96</f>
        <v>0</v>
      </c>
      <c r="E28" s="10">
        <f>1000*óxidos!E28/159.69</f>
        <v>0</v>
      </c>
      <c r="F28" s="10">
        <f>1000*óxidos!F28/71.85+1000*óxidos!H28/70.94</f>
        <v>0</v>
      </c>
      <c r="G28" s="10">
        <f>1000*óxidos!G28/40.3</f>
        <v>0</v>
      </c>
      <c r="H28" s="10">
        <f>1000*óxidos!H28/70.94</f>
        <v>0</v>
      </c>
      <c r="I28" s="10">
        <f>1000*óxidos!I28/56.08</f>
        <v>0</v>
      </c>
      <c r="J28" s="10">
        <f>1000*óxidos!J28/61.98</f>
        <v>0</v>
      </c>
      <c r="K28" s="10">
        <f>1000*óxidos!K28/94.2</f>
        <v>0</v>
      </c>
      <c r="L28" s="10">
        <f>1000*óxidos!L28/141.94</f>
        <v>0</v>
      </c>
      <c r="M28" s="10" t="e">
        <f t="shared" si="0"/>
        <v>#DIV/0!</v>
      </c>
      <c r="N28" s="10" t="e">
        <f t="shared" si="1"/>
        <v>#DIV/0!</v>
      </c>
      <c r="O28" s="10" t="e">
        <f t="shared" si="2"/>
        <v>#DIV/0!</v>
      </c>
      <c r="P28" s="10" t="e">
        <f t="shared" si="3"/>
        <v>#DIV/0!</v>
      </c>
    </row>
    <row r="29" spans="1:16" ht="12.75">
      <c r="A29" s="10">
        <f>óxidos!A29</f>
        <v>0</v>
      </c>
      <c r="B29" s="10">
        <f>1000*óxidos!B29/60.08</f>
        <v>0</v>
      </c>
      <c r="C29" s="10">
        <f>1000*óxidos!C29/79.9</f>
        <v>0</v>
      </c>
      <c r="D29" s="10">
        <f>1000*óxidos!D29/101.96</f>
        <v>0</v>
      </c>
      <c r="E29" s="10">
        <f>1000*óxidos!E29/159.69</f>
        <v>0</v>
      </c>
      <c r="F29" s="10">
        <f>1000*óxidos!F29/71.85+1000*óxidos!H29/70.94</f>
        <v>0</v>
      </c>
      <c r="G29" s="10">
        <f>1000*óxidos!G29/40.3</f>
        <v>0</v>
      </c>
      <c r="H29" s="10">
        <f>1000*óxidos!H29/70.94</f>
        <v>0</v>
      </c>
      <c r="I29" s="10">
        <f>1000*óxidos!I29/56.08</f>
        <v>0</v>
      </c>
      <c r="J29" s="10">
        <f>1000*óxidos!J29/61.98</f>
        <v>0</v>
      </c>
      <c r="K29" s="10">
        <f>1000*óxidos!K29/94.2</f>
        <v>0</v>
      </c>
      <c r="L29" s="10">
        <f>1000*óxidos!L29/141.94</f>
        <v>0</v>
      </c>
      <c r="M29" s="10" t="e">
        <f t="shared" si="0"/>
        <v>#DIV/0!</v>
      </c>
      <c r="N29" s="10" t="e">
        <f t="shared" si="1"/>
        <v>#DIV/0!</v>
      </c>
      <c r="O29" s="10" t="e">
        <f t="shared" si="2"/>
        <v>#DIV/0!</v>
      </c>
      <c r="P29" s="10" t="e">
        <f t="shared" si="3"/>
        <v>#DIV/0!</v>
      </c>
    </row>
    <row r="30" spans="1:16" ht="12.75">
      <c r="A30" s="10">
        <f>óxidos!A30</f>
        <v>0</v>
      </c>
      <c r="B30" s="10">
        <f>1000*óxidos!B30/60.08</f>
        <v>0</v>
      </c>
      <c r="C30" s="10">
        <f>1000*óxidos!C30/79.9</f>
        <v>0</v>
      </c>
      <c r="D30" s="10">
        <f>1000*óxidos!D30/101.96</f>
        <v>0</v>
      </c>
      <c r="E30" s="10">
        <f>1000*óxidos!E30/159.69</f>
        <v>0</v>
      </c>
      <c r="F30" s="10">
        <f>1000*óxidos!F30/71.85+1000*óxidos!H30/70.94</f>
        <v>0</v>
      </c>
      <c r="G30" s="10">
        <f>1000*óxidos!G30/40.3</f>
        <v>0</v>
      </c>
      <c r="H30" s="10">
        <f>1000*óxidos!H30/70.94</f>
        <v>0</v>
      </c>
      <c r="I30" s="10">
        <f>1000*óxidos!I30/56.08</f>
        <v>0</v>
      </c>
      <c r="J30" s="10">
        <f>1000*óxidos!J30/61.98</f>
        <v>0</v>
      </c>
      <c r="K30" s="10">
        <f>1000*óxidos!K30/94.2</f>
        <v>0</v>
      </c>
      <c r="L30" s="10">
        <f>1000*óxidos!L30/141.94</f>
        <v>0</v>
      </c>
      <c r="M30" s="10" t="e">
        <f t="shared" si="0"/>
        <v>#DIV/0!</v>
      </c>
      <c r="N30" s="10" t="e">
        <f t="shared" si="1"/>
        <v>#DIV/0!</v>
      </c>
      <c r="O30" s="10" t="e">
        <f t="shared" si="2"/>
        <v>#DIV/0!</v>
      </c>
      <c r="P30" s="10" t="e">
        <f t="shared" si="3"/>
        <v>#DIV/0!</v>
      </c>
    </row>
    <row r="31" spans="1:16" ht="12.75">
      <c r="A31" s="10">
        <f>óxidos!A31</f>
        <v>0</v>
      </c>
      <c r="B31" s="10">
        <f>1000*óxidos!B31/60.08</f>
        <v>0</v>
      </c>
      <c r="C31" s="10">
        <f>1000*óxidos!C31/79.9</f>
        <v>0</v>
      </c>
      <c r="D31" s="10">
        <f>1000*óxidos!D31/101.96</f>
        <v>0</v>
      </c>
      <c r="E31" s="10">
        <f>1000*óxidos!E31/159.69</f>
        <v>0</v>
      </c>
      <c r="F31" s="10">
        <f>1000*óxidos!F31/71.85+1000*óxidos!H31/70.94</f>
        <v>0</v>
      </c>
      <c r="G31" s="10">
        <f>1000*óxidos!G31/40.3</f>
        <v>0</v>
      </c>
      <c r="H31" s="10">
        <f>1000*óxidos!H31/70.94</f>
        <v>0</v>
      </c>
      <c r="I31" s="10">
        <f>1000*óxidos!I31/56.08</f>
        <v>0</v>
      </c>
      <c r="J31" s="10">
        <f>1000*óxidos!J31/61.98</f>
        <v>0</v>
      </c>
      <c r="K31" s="10">
        <f>1000*óxidos!K31/94.2</f>
        <v>0</v>
      </c>
      <c r="L31" s="10">
        <f>1000*óxidos!L31/141.94</f>
        <v>0</v>
      </c>
      <c r="M31" s="10" t="e">
        <f t="shared" si="0"/>
        <v>#DIV/0!</v>
      </c>
      <c r="N31" s="10" t="e">
        <f t="shared" si="1"/>
        <v>#DIV/0!</v>
      </c>
      <c r="O31" s="10" t="e">
        <f t="shared" si="2"/>
        <v>#DIV/0!</v>
      </c>
      <c r="P31" s="10" t="e">
        <f t="shared" si="3"/>
        <v>#DIV/0!</v>
      </c>
    </row>
    <row r="32" spans="1:16" ht="12.75">
      <c r="A32" s="10">
        <f>óxidos!A32</f>
        <v>0</v>
      </c>
      <c r="B32" s="10">
        <f>1000*óxidos!B32/60.08</f>
        <v>0</v>
      </c>
      <c r="C32" s="10">
        <f>1000*óxidos!C32/79.9</f>
        <v>0</v>
      </c>
      <c r="D32" s="10">
        <f>1000*óxidos!D32/101.96</f>
        <v>0</v>
      </c>
      <c r="E32" s="10">
        <f>1000*óxidos!E32/159.69</f>
        <v>0</v>
      </c>
      <c r="F32" s="10">
        <f>1000*óxidos!F32/71.85+1000*óxidos!H32/70.94</f>
        <v>0</v>
      </c>
      <c r="G32" s="10">
        <f>1000*óxidos!G32/40.3</f>
        <v>0</v>
      </c>
      <c r="H32" s="10">
        <f>1000*óxidos!H32/70.94</f>
        <v>0</v>
      </c>
      <c r="I32" s="10">
        <f>1000*óxidos!I32/56.08</f>
        <v>0</v>
      </c>
      <c r="J32" s="10">
        <f>1000*óxidos!J32/61.98</f>
        <v>0</v>
      </c>
      <c r="K32" s="10">
        <f>1000*óxidos!K32/94.2</f>
        <v>0</v>
      </c>
      <c r="L32" s="10">
        <f>1000*óxidos!L32/141.94</f>
        <v>0</v>
      </c>
      <c r="M32" s="10" t="e">
        <f t="shared" si="0"/>
        <v>#DIV/0!</v>
      </c>
      <c r="N32" s="10" t="e">
        <f t="shared" si="1"/>
        <v>#DIV/0!</v>
      </c>
      <c r="O32" s="10" t="e">
        <f t="shared" si="2"/>
        <v>#DIV/0!</v>
      </c>
      <c r="P32" s="10" t="e">
        <f t="shared" si="3"/>
        <v>#DIV/0!</v>
      </c>
    </row>
    <row r="33" spans="1:16" ht="12.75">
      <c r="A33" s="10">
        <f>óxidos!A33</f>
        <v>0</v>
      </c>
      <c r="B33" s="10">
        <f>1000*óxidos!B33/60.08</f>
        <v>0</v>
      </c>
      <c r="C33" s="10">
        <f>1000*óxidos!C33/79.9</f>
        <v>0</v>
      </c>
      <c r="D33" s="10">
        <f>1000*óxidos!D33/101.96</f>
        <v>0</v>
      </c>
      <c r="E33" s="10">
        <f>1000*óxidos!E33/159.69</f>
        <v>0</v>
      </c>
      <c r="F33" s="10">
        <f>1000*óxidos!F33/71.85+1000*óxidos!H33/70.94</f>
        <v>0</v>
      </c>
      <c r="G33" s="10">
        <f>1000*óxidos!G33/40.3</f>
        <v>0</v>
      </c>
      <c r="H33" s="10">
        <f>1000*óxidos!H33/70.94</f>
        <v>0</v>
      </c>
      <c r="I33" s="10">
        <f>1000*óxidos!I33/56.08</f>
        <v>0</v>
      </c>
      <c r="J33" s="10">
        <f>1000*óxidos!J33/61.98</f>
        <v>0</v>
      </c>
      <c r="K33" s="10">
        <f>1000*óxidos!K33/94.2</f>
        <v>0</v>
      </c>
      <c r="L33" s="10">
        <f>1000*óxidos!L33/141.94</f>
        <v>0</v>
      </c>
      <c r="M33" s="10" t="e">
        <f t="shared" si="0"/>
        <v>#DIV/0!</v>
      </c>
      <c r="N33" s="10" t="e">
        <f t="shared" si="1"/>
        <v>#DIV/0!</v>
      </c>
      <c r="O33" s="10" t="e">
        <f t="shared" si="2"/>
        <v>#DIV/0!</v>
      </c>
      <c r="P33" s="10" t="e">
        <f t="shared" si="3"/>
        <v>#DIV/0!</v>
      </c>
    </row>
    <row r="34" spans="1:16" ht="12.75">
      <c r="A34" s="10">
        <f>óxidos!A34</f>
        <v>0</v>
      </c>
      <c r="B34" s="10">
        <f>1000*óxidos!B34/60.08</f>
        <v>0</v>
      </c>
      <c r="C34" s="10">
        <f>1000*óxidos!C34/79.9</f>
        <v>0</v>
      </c>
      <c r="D34" s="10">
        <f>1000*óxidos!D34/101.96</f>
        <v>0</v>
      </c>
      <c r="E34" s="10">
        <f>1000*óxidos!E34/159.69</f>
        <v>0</v>
      </c>
      <c r="F34" s="10">
        <f>1000*óxidos!F34/71.85+1000*óxidos!H34/70.94</f>
        <v>0</v>
      </c>
      <c r="G34" s="10">
        <f>1000*óxidos!G34/40.3</f>
        <v>0</v>
      </c>
      <c r="H34" s="10">
        <f>1000*óxidos!H34/70.94</f>
        <v>0</v>
      </c>
      <c r="I34" s="10">
        <f>1000*óxidos!I34/56.08</f>
        <v>0</v>
      </c>
      <c r="J34" s="10">
        <f>1000*óxidos!J34/61.98</f>
        <v>0</v>
      </c>
      <c r="K34" s="10">
        <f>1000*óxidos!K34/94.2</f>
        <v>0</v>
      </c>
      <c r="L34" s="10">
        <f>1000*óxidos!L34/141.94</f>
        <v>0</v>
      </c>
      <c r="M34" s="10" t="e">
        <f t="shared" si="0"/>
        <v>#DIV/0!</v>
      </c>
      <c r="N34" s="10" t="e">
        <f t="shared" si="1"/>
        <v>#DIV/0!</v>
      </c>
      <c r="O34" s="10" t="e">
        <f t="shared" si="2"/>
        <v>#DIV/0!</v>
      </c>
      <c r="P34" s="10" t="e">
        <f t="shared" si="3"/>
        <v>#DIV/0!</v>
      </c>
    </row>
    <row r="35" spans="1:16" ht="12.75">
      <c r="A35" s="10">
        <f>óxidos!A35</f>
        <v>0</v>
      </c>
      <c r="B35" s="10">
        <f>1000*óxidos!B35/60.08</f>
        <v>0</v>
      </c>
      <c r="C35" s="10">
        <f>1000*óxidos!C35/79.9</f>
        <v>0</v>
      </c>
      <c r="D35" s="10">
        <f>1000*óxidos!D35/101.96</f>
        <v>0</v>
      </c>
      <c r="E35" s="10">
        <f>1000*óxidos!E35/159.69</f>
        <v>0</v>
      </c>
      <c r="F35" s="10">
        <f>1000*óxidos!F35/71.85+1000*óxidos!H35/70.94</f>
        <v>0</v>
      </c>
      <c r="G35" s="10">
        <f>1000*óxidos!G35/40.3</f>
        <v>0</v>
      </c>
      <c r="H35" s="10">
        <f>1000*óxidos!H35/70.94</f>
        <v>0</v>
      </c>
      <c r="I35" s="10">
        <f>1000*óxidos!I35/56.08</f>
        <v>0</v>
      </c>
      <c r="J35" s="10">
        <f>1000*óxidos!J35/61.98</f>
        <v>0</v>
      </c>
      <c r="K35" s="10">
        <f>1000*óxidos!K35/94.2</f>
        <v>0</v>
      </c>
      <c r="L35" s="10">
        <f>1000*óxidos!L35/141.94</f>
        <v>0</v>
      </c>
      <c r="M35" s="10" t="e">
        <f t="shared" si="0"/>
        <v>#DIV/0!</v>
      </c>
      <c r="N35" s="10" t="e">
        <f t="shared" si="1"/>
        <v>#DIV/0!</v>
      </c>
      <c r="O35" s="10" t="e">
        <f t="shared" si="2"/>
        <v>#DIV/0!</v>
      </c>
      <c r="P35" s="10" t="e">
        <f t="shared" si="3"/>
        <v>#DIV/0!</v>
      </c>
    </row>
    <row r="36" spans="1:16" ht="12.75">
      <c r="A36" s="10">
        <f>óxidos!A36</f>
        <v>0</v>
      </c>
      <c r="B36" s="10">
        <f>1000*óxidos!B36/60.08</f>
        <v>0</v>
      </c>
      <c r="C36" s="10">
        <f>1000*óxidos!C36/79.9</f>
        <v>0</v>
      </c>
      <c r="D36" s="10">
        <f>1000*óxidos!D36/101.96</f>
        <v>0</v>
      </c>
      <c r="E36" s="10">
        <f>1000*óxidos!E36/159.69</f>
        <v>0</v>
      </c>
      <c r="F36" s="10">
        <f>1000*óxidos!F36/71.85+1000*óxidos!H36/70.94</f>
        <v>0</v>
      </c>
      <c r="G36" s="10">
        <f>1000*óxidos!G36/40.3</f>
        <v>0</v>
      </c>
      <c r="H36" s="10">
        <f>1000*óxidos!H36/70.94</f>
        <v>0</v>
      </c>
      <c r="I36" s="10">
        <f>1000*óxidos!I36/56.08</f>
        <v>0</v>
      </c>
      <c r="J36" s="10">
        <f>1000*óxidos!J36/61.98</f>
        <v>0</v>
      </c>
      <c r="K36" s="10">
        <f>1000*óxidos!K36/94.2</f>
        <v>0</v>
      </c>
      <c r="L36" s="10">
        <f>1000*óxidos!L36/141.94</f>
        <v>0</v>
      </c>
      <c r="M36" s="10" t="e">
        <f t="shared" si="0"/>
        <v>#DIV/0!</v>
      </c>
      <c r="N36" s="10" t="e">
        <f t="shared" si="1"/>
        <v>#DIV/0!</v>
      </c>
      <c r="O36" s="10" t="e">
        <f t="shared" si="2"/>
        <v>#DIV/0!</v>
      </c>
      <c r="P36" s="10" t="e">
        <f t="shared" si="3"/>
        <v>#DIV/0!</v>
      </c>
    </row>
    <row r="37" spans="1:16" ht="12.75">
      <c r="A37" s="10">
        <f>óxidos!A37</f>
        <v>0</v>
      </c>
      <c r="B37" s="10">
        <f>1000*óxidos!B37/60.08</f>
        <v>0</v>
      </c>
      <c r="C37" s="10">
        <f>1000*óxidos!C37/79.9</f>
        <v>0</v>
      </c>
      <c r="D37" s="10">
        <f>1000*óxidos!D37/101.96</f>
        <v>0</v>
      </c>
      <c r="E37" s="10">
        <f>1000*óxidos!E37/159.69</f>
        <v>0</v>
      </c>
      <c r="F37" s="10">
        <f>1000*óxidos!F37/71.85+1000*óxidos!H37/70.94</f>
        <v>0</v>
      </c>
      <c r="G37" s="10">
        <f>1000*óxidos!G37/40.3</f>
        <v>0</v>
      </c>
      <c r="H37" s="10">
        <f>1000*óxidos!H37/70.94</f>
        <v>0</v>
      </c>
      <c r="I37" s="10">
        <f>1000*óxidos!I37/56.08</f>
        <v>0</v>
      </c>
      <c r="J37" s="10">
        <f>1000*óxidos!J37/61.98</f>
        <v>0</v>
      </c>
      <c r="K37" s="10">
        <f>1000*óxidos!K37/94.2</f>
        <v>0</v>
      </c>
      <c r="L37" s="10">
        <f>1000*óxidos!L37/141.94</f>
        <v>0</v>
      </c>
      <c r="M37" s="10" t="e">
        <f t="shared" si="0"/>
        <v>#DIV/0!</v>
      </c>
      <c r="N37" s="10" t="e">
        <f t="shared" si="1"/>
        <v>#DIV/0!</v>
      </c>
      <c r="O37" s="10" t="e">
        <f t="shared" si="2"/>
        <v>#DIV/0!</v>
      </c>
      <c r="P37" s="10" t="e">
        <f t="shared" si="3"/>
        <v>#DIV/0!</v>
      </c>
    </row>
    <row r="38" spans="1:16" ht="12.75">
      <c r="A38" s="10">
        <f>óxidos!A38</f>
        <v>0</v>
      </c>
      <c r="B38" s="10">
        <f>1000*óxidos!B38/60.08</f>
        <v>0</v>
      </c>
      <c r="C38" s="10">
        <f>1000*óxidos!C38/79.9</f>
        <v>0</v>
      </c>
      <c r="D38" s="10">
        <f>1000*óxidos!D38/101.96</f>
        <v>0</v>
      </c>
      <c r="E38" s="10">
        <f>1000*óxidos!E38/159.69</f>
        <v>0</v>
      </c>
      <c r="F38" s="10">
        <f>1000*óxidos!F38/71.85+1000*óxidos!H38/70.94</f>
        <v>0</v>
      </c>
      <c r="G38" s="10">
        <f>1000*óxidos!G38/40.3</f>
        <v>0</v>
      </c>
      <c r="H38" s="10">
        <f>1000*óxidos!H38/70.94</f>
        <v>0</v>
      </c>
      <c r="I38" s="10">
        <f>1000*óxidos!I38/56.08</f>
        <v>0</v>
      </c>
      <c r="J38" s="10">
        <f>1000*óxidos!J38/61.98</f>
        <v>0</v>
      </c>
      <c r="K38" s="10">
        <f>1000*óxidos!K38/94.2</f>
        <v>0</v>
      </c>
      <c r="L38" s="10">
        <f>1000*óxidos!L38/141.94</f>
        <v>0</v>
      </c>
      <c r="M38" s="10" t="e">
        <f t="shared" si="0"/>
        <v>#DIV/0!</v>
      </c>
      <c r="N38" s="10" t="e">
        <f t="shared" si="1"/>
        <v>#DIV/0!</v>
      </c>
      <c r="O38" s="10" t="e">
        <f t="shared" si="2"/>
        <v>#DIV/0!</v>
      </c>
      <c r="P38" s="10" t="e">
        <f t="shared" si="3"/>
        <v>#DIV/0!</v>
      </c>
    </row>
    <row r="39" spans="1:16" ht="12.75">
      <c r="A39" s="10">
        <f>óxidos!A39</f>
        <v>0</v>
      </c>
      <c r="B39" s="10">
        <f>1000*óxidos!B39/60.08</f>
        <v>0</v>
      </c>
      <c r="C39" s="10">
        <f>1000*óxidos!C39/79.9</f>
        <v>0</v>
      </c>
      <c r="D39" s="10">
        <f>1000*óxidos!D39/101.96</f>
        <v>0</v>
      </c>
      <c r="E39" s="10">
        <f>1000*óxidos!E39/159.69</f>
        <v>0</v>
      </c>
      <c r="F39" s="10">
        <f>1000*óxidos!F39/71.85+1000*óxidos!H39/70.94</f>
        <v>0</v>
      </c>
      <c r="G39" s="10">
        <f>1000*óxidos!G39/40.3</f>
        <v>0</v>
      </c>
      <c r="H39" s="10">
        <f>1000*óxidos!H39/70.94</f>
        <v>0</v>
      </c>
      <c r="I39" s="10">
        <f>1000*óxidos!I39/56.08</f>
        <v>0</v>
      </c>
      <c r="J39" s="10">
        <f>1000*óxidos!J39/61.98</f>
        <v>0</v>
      </c>
      <c r="K39" s="10">
        <f>1000*óxidos!K39/94.2</f>
        <v>0</v>
      </c>
      <c r="L39" s="10">
        <f>1000*óxidos!L39/141.94</f>
        <v>0</v>
      </c>
      <c r="M39" s="10" t="e">
        <f t="shared" si="0"/>
        <v>#DIV/0!</v>
      </c>
      <c r="N39" s="10" t="e">
        <f t="shared" si="1"/>
        <v>#DIV/0!</v>
      </c>
      <c r="O39" s="10" t="e">
        <f t="shared" si="2"/>
        <v>#DIV/0!</v>
      </c>
      <c r="P39" s="10" t="e">
        <f t="shared" si="3"/>
        <v>#DIV/0!</v>
      </c>
    </row>
    <row r="40" spans="1:16" ht="12.75">
      <c r="A40" s="10">
        <f>óxidos!A40</f>
        <v>0</v>
      </c>
      <c r="B40" s="10">
        <f>1000*óxidos!B40/60.08</f>
        <v>0</v>
      </c>
      <c r="C40" s="10">
        <f>1000*óxidos!C40/79.9</f>
        <v>0</v>
      </c>
      <c r="D40" s="10">
        <f>1000*óxidos!D40/101.96</f>
        <v>0</v>
      </c>
      <c r="E40" s="10">
        <f>1000*óxidos!E40/159.69</f>
        <v>0</v>
      </c>
      <c r="F40" s="10">
        <f>1000*óxidos!F40/71.85+1000*óxidos!H40/70.94</f>
        <v>0</v>
      </c>
      <c r="G40" s="10">
        <f>1000*óxidos!G40/40.3</f>
        <v>0</v>
      </c>
      <c r="H40" s="10">
        <f>1000*óxidos!H40/70.94</f>
        <v>0</v>
      </c>
      <c r="I40" s="10">
        <f>1000*óxidos!I40/56.08</f>
        <v>0</v>
      </c>
      <c r="J40" s="10">
        <f>1000*óxidos!J40/61.98</f>
        <v>0</v>
      </c>
      <c r="K40" s="10">
        <f>1000*óxidos!K40/94.2</f>
        <v>0</v>
      </c>
      <c r="L40" s="10">
        <f>1000*óxidos!L40/141.94</f>
        <v>0</v>
      </c>
      <c r="M40" s="10" t="e">
        <f t="shared" si="0"/>
        <v>#DIV/0!</v>
      </c>
      <c r="N40" s="10" t="e">
        <f t="shared" si="1"/>
        <v>#DIV/0!</v>
      </c>
      <c r="O40" s="10" t="e">
        <f t="shared" si="2"/>
        <v>#DIV/0!</v>
      </c>
      <c r="P40" s="10" t="e">
        <f t="shared" si="3"/>
        <v>#DIV/0!</v>
      </c>
    </row>
    <row r="41" spans="1:16" ht="12.75">
      <c r="A41" s="10">
        <f>óxidos!A41</f>
        <v>0</v>
      </c>
      <c r="B41" s="10">
        <f>1000*óxidos!B41/60.08</f>
        <v>0</v>
      </c>
      <c r="C41" s="10">
        <f>1000*óxidos!C41/79.9</f>
        <v>0</v>
      </c>
      <c r="D41" s="10">
        <f>1000*óxidos!D41/101.96</f>
        <v>0</v>
      </c>
      <c r="E41" s="10">
        <f>1000*óxidos!E41/159.69</f>
        <v>0</v>
      </c>
      <c r="F41" s="10">
        <f>1000*óxidos!F41/71.85+1000*óxidos!H41/70.94</f>
        <v>0</v>
      </c>
      <c r="G41" s="10">
        <f>1000*óxidos!G41/40.3</f>
        <v>0</v>
      </c>
      <c r="H41" s="10">
        <f>1000*óxidos!H41/70.94</f>
        <v>0</v>
      </c>
      <c r="I41" s="10">
        <f>1000*óxidos!I41/56.08</f>
        <v>0</v>
      </c>
      <c r="J41" s="10">
        <f>1000*óxidos!J41/61.98</f>
        <v>0</v>
      </c>
      <c r="K41" s="10">
        <f>1000*óxidos!K41/94.2</f>
        <v>0</v>
      </c>
      <c r="L41" s="10">
        <f>1000*óxidos!L41/141.94</f>
        <v>0</v>
      </c>
      <c r="M41" s="10" t="e">
        <f t="shared" si="0"/>
        <v>#DIV/0!</v>
      </c>
      <c r="N41" s="10" t="e">
        <f t="shared" si="1"/>
        <v>#DIV/0!</v>
      </c>
      <c r="O41" s="10" t="e">
        <f t="shared" si="2"/>
        <v>#DIV/0!</v>
      </c>
      <c r="P41" s="10" t="e">
        <f t="shared" si="3"/>
        <v>#DIV/0!</v>
      </c>
    </row>
    <row r="42" spans="1:16" ht="12.75">
      <c r="A42" s="10">
        <f>óxidos!A42</f>
        <v>0</v>
      </c>
      <c r="B42" s="10">
        <f>1000*óxidos!B42/60.08</f>
        <v>0</v>
      </c>
      <c r="C42" s="10">
        <f>1000*óxidos!C42/79.9</f>
        <v>0</v>
      </c>
      <c r="D42" s="10">
        <f>1000*óxidos!D42/101.96</f>
        <v>0</v>
      </c>
      <c r="E42" s="10">
        <f>1000*óxidos!E42/159.69</f>
        <v>0</v>
      </c>
      <c r="F42" s="10">
        <f>1000*óxidos!F42/71.85+1000*óxidos!H42/70.94</f>
        <v>0</v>
      </c>
      <c r="G42" s="10">
        <f>1000*óxidos!G42/40.3</f>
        <v>0</v>
      </c>
      <c r="H42" s="10">
        <f>1000*óxidos!H42/70.94</f>
        <v>0</v>
      </c>
      <c r="I42" s="10">
        <f>1000*óxidos!I42/56.08</f>
        <v>0</v>
      </c>
      <c r="J42" s="10">
        <f>1000*óxidos!J42/61.98</f>
        <v>0</v>
      </c>
      <c r="K42" s="10">
        <f>1000*óxidos!K42/94.2</f>
        <v>0</v>
      </c>
      <c r="L42" s="10">
        <f>1000*óxidos!L42/141.94</f>
        <v>0</v>
      </c>
      <c r="M42" s="10" t="e">
        <f t="shared" si="0"/>
        <v>#DIV/0!</v>
      </c>
      <c r="N42" s="10" t="e">
        <f t="shared" si="1"/>
        <v>#DIV/0!</v>
      </c>
      <c r="O42" s="10" t="e">
        <f t="shared" si="2"/>
        <v>#DIV/0!</v>
      </c>
      <c r="P42" s="10" t="e">
        <f t="shared" si="3"/>
        <v>#DIV/0!</v>
      </c>
    </row>
    <row r="43" spans="1:16" ht="12.75">
      <c r="A43" s="10">
        <f>óxidos!A43</f>
        <v>0</v>
      </c>
      <c r="B43" s="10">
        <f>1000*óxidos!B43/60.08</f>
        <v>0</v>
      </c>
      <c r="C43" s="10">
        <f>1000*óxidos!C43/79.9</f>
        <v>0</v>
      </c>
      <c r="D43" s="10">
        <f>1000*óxidos!D43/101.96</f>
        <v>0</v>
      </c>
      <c r="E43" s="10">
        <f>1000*óxidos!E43/159.69</f>
        <v>0</v>
      </c>
      <c r="F43" s="10">
        <f>1000*óxidos!F43/71.85+1000*óxidos!H43/70.94</f>
        <v>0</v>
      </c>
      <c r="G43" s="10">
        <f>1000*óxidos!G43/40.3</f>
        <v>0</v>
      </c>
      <c r="H43" s="10">
        <f>1000*óxidos!H43/70.94</f>
        <v>0</v>
      </c>
      <c r="I43" s="10">
        <f>1000*óxidos!I43/56.08</f>
        <v>0</v>
      </c>
      <c r="J43" s="10">
        <f>1000*óxidos!J43/61.98</f>
        <v>0</v>
      </c>
      <c r="K43" s="10">
        <f>1000*óxidos!K43/94.2</f>
        <v>0</v>
      </c>
      <c r="L43" s="10">
        <f>1000*óxidos!L43/141.94</f>
        <v>0</v>
      </c>
      <c r="M43" s="10" t="e">
        <f t="shared" si="0"/>
        <v>#DIV/0!</v>
      </c>
      <c r="N43" s="10" t="e">
        <f t="shared" si="1"/>
        <v>#DIV/0!</v>
      </c>
      <c r="O43" s="10" t="e">
        <f t="shared" si="2"/>
        <v>#DIV/0!</v>
      </c>
      <c r="P43" s="10" t="e">
        <f t="shared" si="3"/>
        <v>#DIV/0!</v>
      </c>
    </row>
    <row r="44" spans="1:16" ht="12.75">
      <c r="A44" s="10">
        <f>óxidos!A44</f>
        <v>0</v>
      </c>
      <c r="B44" s="10">
        <f>1000*óxidos!B44/60.08</f>
        <v>0</v>
      </c>
      <c r="C44" s="10">
        <f>1000*óxidos!C44/79.9</f>
        <v>0</v>
      </c>
      <c r="D44" s="10">
        <f>1000*óxidos!D44/101.96</f>
        <v>0</v>
      </c>
      <c r="E44" s="10">
        <f>1000*óxidos!E44/159.69</f>
        <v>0</v>
      </c>
      <c r="F44" s="10">
        <f>1000*óxidos!F44/71.85+1000*óxidos!H44/70.94</f>
        <v>0</v>
      </c>
      <c r="G44" s="10">
        <f>1000*óxidos!G44/40.3</f>
        <v>0</v>
      </c>
      <c r="H44" s="10">
        <f>1000*óxidos!H44/70.94</f>
        <v>0</v>
      </c>
      <c r="I44" s="10">
        <f>1000*óxidos!I44/56.08</f>
        <v>0</v>
      </c>
      <c r="J44" s="10">
        <f>1000*óxidos!J44/61.98</f>
        <v>0</v>
      </c>
      <c r="K44" s="10">
        <f>1000*óxidos!K44/94.2</f>
        <v>0</v>
      </c>
      <c r="L44" s="10">
        <f>1000*óxidos!L44/141.94</f>
        <v>0</v>
      </c>
      <c r="M44" s="10" t="e">
        <f t="shared" si="0"/>
        <v>#DIV/0!</v>
      </c>
      <c r="N44" s="10" t="e">
        <f t="shared" si="1"/>
        <v>#DIV/0!</v>
      </c>
      <c r="O44" s="10" t="e">
        <f t="shared" si="2"/>
        <v>#DIV/0!</v>
      </c>
      <c r="P44" s="10" t="e">
        <f t="shared" si="3"/>
        <v>#DIV/0!</v>
      </c>
    </row>
    <row r="45" spans="1:16" ht="12.75">
      <c r="A45" s="10">
        <f>óxidos!A45</f>
        <v>0</v>
      </c>
      <c r="B45" s="10">
        <f>1000*óxidos!B45/60.08</f>
        <v>0</v>
      </c>
      <c r="C45" s="10">
        <f>1000*óxidos!C45/79.9</f>
        <v>0</v>
      </c>
      <c r="D45" s="10">
        <f>1000*óxidos!D45/101.96</f>
        <v>0</v>
      </c>
      <c r="E45" s="10">
        <f>1000*óxidos!E45/159.69</f>
        <v>0</v>
      </c>
      <c r="F45" s="10">
        <f>1000*óxidos!F45/71.85+1000*óxidos!H45/70.94</f>
        <v>0</v>
      </c>
      <c r="G45" s="10">
        <f>1000*óxidos!G45/40.3</f>
        <v>0</v>
      </c>
      <c r="H45" s="10">
        <f>1000*óxidos!H45/70.94</f>
        <v>0</v>
      </c>
      <c r="I45" s="10">
        <f>1000*óxidos!I45/56.08</f>
        <v>0</v>
      </c>
      <c r="J45" s="10">
        <f>1000*óxidos!J45/61.98</f>
        <v>0</v>
      </c>
      <c r="K45" s="10">
        <f>1000*óxidos!K45/94.2</f>
        <v>0</v>
      </c>
      <c r="L45" s="10">
        <f>1000*óxidos!L45/141.94</f>
        <v>0</v>
      </c>
      <c r="M45" s="10" t="e">
        <f t="shared" si="0"/>
        <v>#DIV/0!</v>
      </c>
      <c r="N45" s="10" t="e">
        <f t="shared" si="1"/>
        <v>#DIV/0!</v>
      </c>
      <c r="O45" s="10" t="e">
        <f t="shared" si="2"/>
        <v>#DIV/0!</v>
      </c>
      <c r="P45" s="10" t="e">
        <f t="shared" si="3"/>
        <v>#DIV/0!</v>
      </c>
    </row>
    <row r="46" spans="1:16" ht="12.75">
      <c r="A46" s="10">
        <f>óxidos!A46</f>
        <v>0</v>
      </c>
      <c r="B46" s="10">
        <f>1000*óxidos!B46/60.08</f>
        <v>0</v>
      </c>
      <c r="C46" s="10">
        <f>1000*óxidos!C46/79.9</f>
        <v>0</v>
      </c>
      <c r="D46" s="10">
        <f>1000*óxidos!D46/101.96</f>
        <v>0</v>
      </c>
      <c r="E46" s="10">
        <f>1000*óxidos!E46/159.69</f>
        <v>0</v>
      </c>
      <c r="F46" s="10">
        <f>1000*óxidos!F46/71.85+1000*óxidos!H46/70.94</f>
        <v>0</v>
      </c>
      <c r="G46" s="10">
        <f>1000*óxidos!G46/40.3</f>
        <v>0</v>
      </c>
      <c r="H46" s="10">
        <f>1000*óxidos!H46/70.94</f>
        <v>0</v>
      </c>
      <c r="I46" s="10">
        <f>1000*óxidos!I46/56.08</f>
        <v>0</v>
      </c>
      <c r="J46" s="10">
        <f>1000*óxidos!J46/61.98</f>
        <v>0</v>
      </c>
      <c r="K46" s="10">
        <f>1000*óxidos!K46/94.2</f>
        <v>0</v>
      </c>
      <c r="L46" s="10">
        <f>1000*óxidos!L46/141.94</f>
        <v>0</v>
      </c>
      <c r="M46" s="10" t="e">
        <f t="shared" si="0"/>
        <v>#DIV/0!</v>
      </c>
      <c r="N46" s="10" t="e">
        <f t="shared" si="1"/>
        <v>#DIV/0!</v>
      </c>
      <c r="O46" s="10" t="e">
        <f t="shared" si="2"/>
        <v>#DIV/0!</v>
      </c>
      <c r="P46" s="10" t="e">
        <f t="shared" si="3"/>
        <v>#DIV/0!</v>
      </c>
    </row>
    <row r="47" spans="1:16" ht="12.75">
      <c r="A47" s="10">
        <f>óxidos!A47</f>
        <v>0</v>
      </c>
      <c r="B47" s="10">
        <f>1000*óxidos!B47/60.08</f>
        <v>0</v>
      </c>
      <c r="C47" s="10">
        <f>1000*óxidos!C47/79.9</f>
        <v>0</v>
      </c>
      <c r="D47" s="10">
        <f>1000*óxidos!D47/101.96</f>
        <v>0</v>
      </c>
      <c r="E47" s="10">
        <f>1000*óxidos!E47/159.69</f>
        <v>0</v>
      </c>
      <c r="F47" s="10">
        <f>1000*óxidos!F47/71.85+1000*óxidos!H47/70.94</f>
        <v>0</v>
      </c>
      <c r="G47" s="10">
        <f>1000*óxidos!G47/40.3</f>
        <v>0</v>
      </c>
      <c r="H47" s="10">
        <f>1000*óxidos!H47/70.94</f>
        <v>0</v>
      </c>
      <c r="I47" s="10">
        <f>1000*óxidos!I47/56.08</f>
        <v>0</v>
      </c>
      <c r="J47" s="10">
        <f>1000*óxidos!J47/61.98</f>
        <v>0</v>
      </c>
      <c r="K47" s="10">
        <f>1000*óxidos!K47/94.2</f>
        <v>0</v>
      </c>
      <c r="L47" s="10">
        <f>1000*óxidos!L47/141.94</f>
        <v>0</v>
      </c>
      <c r="M47" s="10" t="e">
        <f t="shared" si="0"/>
        <v>#DIV/0!</v>
      </c>
      <c r="N47" s="10" t="e">
        <f t="shared" si="1"/>
        <v>#DIV/0!</v>
      </c>
      <c r="O47" s="10" t="e">
        <f t="shared" si="2"/>
        <v>#DIV/0!</v>
      </c>
      <c r="P47" s="10" t="e">
        <f t="shared" si="3"/>
        <v>#DIV/0!</v>
      </c>
    </row>
    <row r="48" spans="1:16" ht="12.75">
      <c r="A48" s="10">
        <f>óxidos!A48</f>
        <v>0</v>
      </c>
      <c r="B48" s="10">
        <f>1000*óxidos!B48/60.08</f>
        <v>0</v>
      </c>
      <c r="C48" s="10">
        <f>1000*óxidos!C48/79.9</f>
        <v>0</v>
      </c>
      <c r="D48" s="10">
        <f>1000*óxidos!D48/101.96</f>
        <v>0</v>
      </c>
      <c r="E48" s="10">
        <f>1000*óxidos!E48/159.69</f>
        <v>0</v>
      </c>
      <c r="F48" s="10">
        <f>1000*óxidos!F48/71.85+1000*óxidos!H48/70.94</f>
        <v>0</v>
      </c>
      <c r="G48" s="10">
        <f>1000*óxidos!G48/40.3</f>
        <v>0</v>
      </c>
      <c r="H48" s="10">
        <f>1000*óxidos!H48/70.94</f>
        <v>0</v>
      </c>
      <c r="I48" s="10">
        <f>1000*óxidos!I48/56.08</f>
        <v>0</v>
      </c>
      <c r="J48" s="10">
        <f>1000*óxidos!J48/61.98</f>
        <v>0</v>
      </c>
      <c r="K48" s="10">
        <f>1000*óxidos!K48/94.2</f>
        <v>0</v>
      </c>
      <c r="L48" s="10">
        <f>1000*óxidos!L48/141.94</f>
        <v>0</v>
      </c>
      <c r="M48" s="10" t="e">
        <f t="shared" si="0"/>
        <v>#DIV/0!</v>
      </c>
      <c r="N48" s="10" t="e">
        <f t="shared" si="1"/>
        <v>#DIV/0!</v>
      </c>
      <c r="O48" s="10" t="e">
        <f t="shared" si="2"/>
        <v>#DIV/0!</v>
      </c>
      <c r="P48" s="10" t="e">
        <f t="shared" si="3"/>
        <v>#DIV/0!</v>
      </c>
    </row>
    <row r="49" spans="1:16" ht="12.75">
      <c r="A49" s="10">
        <f>óxidos!A49</f>
        <v>0</v>
      </c>
      <c r="B49" s="10">
        <f>1000*óxidos!B49/60.08</f>
        <v>0</v>
      </c>
      <c r="C49" s="10">
        <f>1000*óxidos!C49/79.9</f>
        <v>0</v>
      </c>
      <c r="D49" s="10">
        <f>1000*óxidos!D49/101.96</f>
        <v>0</v>
      </c>
      <c r="E49" s="10">
        <f>1000*óxidos!E49/159.69</f>
        <v>0</v>
      </c>
      <c r="F49" s="10">
        <f>1000*óxidos!F49/71.85+1000*óxidos!H49/70.94</f>
        <v>0</v>
      </c>
      <c r="G49" s="10">
        <f>1000*óxidos!G49/40.3</f>
        <v>0</v>
      </c>
      <c r="H49" s="10">
        <f>1000*óxidos!H49/70.94</f>
        <v>0</v>
      </c>
      <c r="I49" s="10">
        <f>1000*óxidos!I49/56.08</f>
        <v>0</v>
      </c>
      <c r="J49" s="10">
        <f>1000*óxidos!J49/61.98</f>
        <v>0</v>
      </c>
      <c r="K49" s="10">
        <f>1000*óxidos!K49/94.2</f>
        <v>0</v>
      </c>
      <c r="L49" s="10">
        <f>1000*óxidos!L49/141.94</f>
        <v>0</v>
      </c>
      <c r="M49" s="10" t="e">
        <f t="shared" si="0"/>
        <v>#DIV/0!</v>
      </c>
      <c r="N49" s="10" t="e">
        <f t="shared" si="1"/>
        <v>#DIV/0!</v>
      </c>
      <c r="O49" s="10" t="e">
        <f t="shared" si="2"/>
        <v>#DIV/0!</v>
      </c>
      <c r="P49" s="10" t="e">
        <f t="shared" si="3"/>
        <v>#DIV/0!</v>
      </c>
    </row>
    <row r="50" spans="1:16" ht="12.75">
      <c r="A50" s="10">
        <f>óxidos!A50</f>
        <v>0</v>
      </c>
      <c r="B50" s="10">
        <f>1000*óxidos!B50/60.08</f>
        <v>0</v>
      </c>
      <c r="C50" s="10">
        <f>1000*óxidos!C50/79.9</f>
        <v>0</v>
      </c>
      <c r="D50" s="10">
        <f>1000*óxidos!D50/101.96</f>
        <v>0</v>
      </c>
      <c r="E50" s="10">
        <f>1000*óxidos!E50/159.69</f>
        <v>0</v>
      </c>
      <c r="F50" s="10">
        <f>1000*óxidos!F50/71.85+1000*óxidos!H50/70.94</f>
        <v>0</v>
      </c>
      <c r="G50" s="10">
        <f>1000*óxidos!G50/40.3</f>
        <v>0</v>
      </c>
      <c r="H50" s="10">
        <f>1000*óxidos!H50/70.94</f>
        <v>0</v>
      </c>
      <c r="I50" s="10">
        <f>1000*óxidos!I50/56.08</f>
        <v>0</v>
      </c>
      <c r="J50" s="10">
        <f>1000*óxidos!J50/61.98</f>
        <v>0</v>
      </c>
      <c r="K50" s="10">
        <f>1000*óxidos!K50/94.2</f>
        <v>0</v>
      </c>
      <c r="L50" s="10">
        <f>1000*óxidos!L50/141.94</f>
        <v>0</v>
      </c>
      <c r="M50" s="10" t="e">
        <f t="shared" si="0"/>
        <v>#DIV/0!</v>
      </c>
      <c r="N50" s="10" t="e">
        <f t="shared" si="1"/>
        <v>#DIV/0!</v>
      </c>
      <c r="O50" s="10" t="e">
        <f t="shared" si="2"/>
        <v>#DIV/0!</v>
      </c>
      <c r="P50" s="10" t="e">
        <f t="shared" si="3"/>
        <v>#DIV/0!</v>
      </c>
    </row>
    <row r="51" spans="1:16" ht="12.75">
      <c r="A51" s="10">
        <f>óxidos!A51</f>
        <v>0</v>
      </c>
      <c r="B51" s="10">
        <f>1000*óxidos!B51/60.08</f>
        <v>0</v>
      </c>
      <c r="C51" s="10">
        <f>1000*óxidos!C51/79.9</f>
        <v>0</v>
      </c>
      <c r="D51" s="10">
        <f>1000*óxidos!D51/101.96</f>
        <v>0</v>
      </c>
      <c r="E51" s="10">
        <f>1000*óxidos!E51/159.69</f>
        <v>0</v>
      </c>
      <c r="F51" s="10">
        <f>1000*óxidos!F51/71.85+1000*óxidos!H51/70.94</f>
        <v>0</v>
      </c>
      <c r="G51" s="10">
        <f>1000*óxidos!G51/40.3</f>
        <v>0</v>
      </c>
      <c r="H51" s="10">
        <f>1000*óxidos!H51/70.94</f>
        <v>0</v>
      </c>
      <c r="I51" s="10">
        <f>1000*óxidos!I51/56.08</f>
        <v>0</v>
      </c>
      <c r="J51" s="10">
        <f>1000*óxidos!J51/61.98</f>
        <v>0</v>
      </c>
      <c r="K51" s="10">
        <f>1000*óxidos!K51/94.2</f>
        <v>0</v>
      </c>
      <c r="L51" s="10">
        <f>1000*óxidos!L51/141.94</f>
        <v>0</v>
      </c>
      <c r="M51" s="10" t="e">
        <f t="shared" si="0"/>
        <v>#DIV/0!</v>
      </c>
      <c r="N51" s="10" t="e">
        <f t="shared" si="1"/>
        <v>#DIV/0!</v>
      </c>
      <c r="O51" s="10" t="e">
        <f t="shared" si="2"/>
        <v>#DIV/0!</v>
      </c>
      <c r="P51" s="10" t="e">
        <f t="shared" si="3"/>
        <v>#DIV/0!</v>
      </c>
    </row>
    <row r="52" spans="1:16" ht="12.75">
      <c r="A52" s="10">
        <f>óxidos!A52</f>
        <v>0</v>
      </c>
      <c r="B52" s="10">
        <f>1000*óxidos!B52/60.08</f>
        <v>0</v>
      </c>
      <c r="C52" s="10">
        <f>1000*óxidos!C52/79.9</f>
        <v>0</v>
      </c>
      <c r="D52" s="10">
        <f>1000*óxidos!D52/101.96</f>
        <v>0</v>
      </c>
      <c r="E52" s="10">
        <f>1000*óxidos!E52/159.69</f>
        <v>0</v>
      </c>
      <c r="F52" s="10">
        <f>1000*óxidos!F52/71.85+1000*óxidos!H52/70.94</f>
        <v>0</v>
      </c>
      <c r="G52" s="10">
        <f>1000*óxidos!G52/40.3</f>
        <v>0</v>
      </c>
      <c r="H52" s="10">
        <f>1000*óxidos!H52/70.94</f>
        <v>0</v>
      </c>
      <c r="I52" s="10">
        <f>1000*óxidos!I52/56.08</f>
        <v>0</v>
      </c>
      <c r="J52" s="10">
        <f>1000*óxidos!J52/61.98</f>
        <v>0</v>
      </c>
      <c r="K52" s="10">
        <f>1000*óxidos!K52/94.2</f>
        <v>0</v>
      </c>
      <c r="L52" s="10">
        <f>1000*óxidos!L52/141.94</f>
        <v>0</v>
      </c>
      <c r="M52" s="10" t="e">
        <f t="shared" si="0"/>
        <v>#DIV/0!</v>
      </c>
      <c r="N52" s="10" t="e">
        <f t="shared" si="1"/>
        <v>#DIV/0!</v>
      </c>
      <c r="O52" s="10" t="e">
        <f t="shared" si="2"/>
        <v>#DIV/0!</v>
      </c>
      <c r="P52" s="10" t="e">
        <f t="shared" si="3"/>
        <v>#DIV/0!</v>
      </c>
    </row>
    <row r="53" spans="1:16" ht="12.75">
      <c r="A53" s="10">
        <f>óxidos!A53</f>
        <v>0</v>
      </c>
      <c r="B53" s="10">
        <f>1000*óxidos!B53/60.08</f>
        <v>0</v>
      </c>
      <c r="C53" s="10">
        <f>1000*óxidos!C53/79.9</f>
        <v>0</v>
      </c>
      <c r="D53" s="10">
        <f>1000*óxidos!D53/101.96</f>
        <v>0</v>
      </c>
      <c r="E53" s="10">
        <f>1000*óxidos!E53/159.69</f>
        <v>0</v>
      </c>
      <c r="F53" s="10">
        <f>1000*óxidos!F53/71.85+1000*óxidos!H53/70.94</f>
        <v>0</v>
      </c>
      <c r="G53" s="10">
        <f>1000*óxidos!G53/40.3</f>
        <v>0</v>
      </c>
      <c r="H53" s="10">
        <f>1000*óxidos!H53/70.94</f>
        <v>0</v>
      </c>
      <c r="I53" s="10">
        <f>1000*óxidos!I53/56.08</f>
        <v>0</v>
      </c>
      <c r="J53" s="10">
        <f>1000*óxidos!J53/61.98</f>
        <v>0</v>
      </c>
      <c r="K53" s="10">
        <f>1000*óxidos!K53/94.2</f>
        <v>0</v>
      </c>
      <c r="L53" s="10">
        <f>1000*óxidos!L53/141.94</f>
        <v>0</v>
      </c>
      <c r="M53" s="10" t="e">
        <f t="shared" si="0"/>
        <v>#DIV/0!</v>
      </c>
      <c r="N53" s="10" t="e">
        <f t="shared" si="1"/>
        <v>#DIV/0!</v>
      </c>
      <c r="O53" s="10" t="e">
        <f t="shared" si="2"/>
        <v>#DIV/0!</v>
      </c>
      <c r="P53" s="10" t="e">
        <f t="shared" si="3"/>
        <v>#DIV/0!</v>
      </c>
    </row>
    <row r="54" spans="1:16" ht="12.75">
      <c r="A54" s="10">
        <f>óxidos!A54</f>
        <v>0</v>
      </c>
      <c r="B54" s="10">
        <f>1000*óxidos!B54/60.08</f>
        <v>0</v>
      </c>
      <c r="C54" s="10">
        <f>1000*óxidos!C54/79.9</f>
        <v>0</v>
      </c>
      <c r="D54" s="10">
        <f>1000*óxidos!D54/101.96</f>
        <v>0</v>
      </c>
      <c r="E54" s="10">
        <f>1000*óxidos!E54/159.69</f>
        <v>0</v>
      </c>
      <c r="F54" s="10">
        <f>1000*óxidos!F54/71.85+1000*óxidos!H54/70.94</f>
        <v>0</v>
      </c>
      <c r="G54" s="10">
        <f>1000*óxidos!G54/40.3</f>
        <v>0</v>
      </c>
      <c r="H54" s="10">
        <f>1000*óxidos!H54/70.94</f>
        <v>0</v>
      </c>
      <c r="I54" s="10">
        <f>1000*óxidos!I54/56.08</f>
        <v>0</v>
      </c>
      <c r="J54" s="10">
        <f>1000*óxidos!J54/61.98</f>
        <v>0</v>
      </c>
      <c r="K54" s="10">
        <f>1000*óxidos!K54/94.2</f>
        <v>0</v>
      </c>
      <c r="L54" s="10">
        <f>1000*óxidos!L54/141.94</f>
        <v>0</v>
      </c>
      <c r="M54" s="10" t="e">
        <f t="shared" si="0"/>
        <v>#DIV/0!</v>
      </c>
      <c r="N54" s="10" t="e">
        <f t="shared" si="1"/>
        <v>#DIV/0!</v>
      </c>
      <c r="O54" s="10" t="e">
        <f t="shared" si="2"/>
        <v>#DIV/0!</v>
      </c>
      <c r="P54" s="10" t="e">
        <f t="shared" si="3"/>
        <v>#DIV/0!</v>
      </c>
    </row>
    <row r="55" spans="1:16" ht="12.75">
      <c r="A55" s="10">
        <f>óxidos!A55</f>
        <v>0</v>
      </c>
      <c r="B55" s="10">
        <f>1000*óxidos!B55/60.08</f>
        <v>0</v>
      </c>
      <c r="C55" s="10">
        <f>1000*óxidos!C55/79.9</f>
        <v>0</v>
      </c>
      <c r="D55" s="10">
        <f>1000*óxidos!D55/101.96</f>
        <v>0</v>
      </c>
      <c r="E55" s="10">
        <f>1000*óxidos!E55/159.69</f>
        <v>0</v>
      </c>
      <c r="F55" s="10">
        <f>1000*óxidos!F55/71.85+1000*óxidos!H55/70.94</f>
        <v>0</v>
      </c>
      <c r="G55" s="10">
        <f>1000*óxidos!G55/40.3</f>
        <v>0</v>
      </c>
      <c r="H55" s="10">
        <f>1000*óxidos!H55/70.94</f>
        <v>0</v>
      </c>
      <c r="I55" s="10">
        <f>1000*óxidos!I55/56.08</f>
        <v>0</v>
      </c>
      <c r="J55" s="10">
        <f>1000*óxidos!J55/61.98</f>
        <v>0</v>
      </c>
      <c r="K55" s="10">
        <f>1000*óxidos!K55/94.2</f>
        <v>0</v>
      </c>
      <c r="L55" s="10">
        <f>1000*óxidos!L55/141.94</f>
        <v>0</v>
      </c>
      <c r="M55" s="10" t="e">
        <f t="shared" si="0"/>
        <v>#DIV/0!</v>
      </c>
      <c r="N55" s="10" t="e">
        <f t="shared" si="1"/>
        <v>#DIV/0!</v>
      </c>
      <c r="O55" s="10" t="e">
        <f t="shared" si="2"/>
        <v>#DIV/0!</v>
      </c>
      <c r="P55" s="10" t="e">
        <f t="shared" si="3"/>
        <v>#DIV/0!</v>
      </c>
    </row>
    <row r="56" spans="1:16" ht="12.75">
      <c r="A56" s="10">
        <f>óxidos!A56</f>
        <v>0</v>
      </c>
      <c r="B56" s="10">
        <f>1000*óxidos!B56/60.08</f>
        <v>0</v>
      </c>
      <c r="C56" s="10">
        <f>1000*óxidos!C56/79.9</f>
        <v>0</v>
      </c>
      <c r="D56" s="10">
        <f>1000*óxidos!D56/101.96</f>
        <v>0</v>
      </c>
      <c r="E56" s="10">
        <f>1000*óxidos!E56/159.69</f>
        <v>0</v>
      </c>
      <c r="F56" s="10">
        <f>1000*óxidos!F56/71.85+1000*óxidos!H56/70.94</f>
        <v>0</v>
      </c>
      <c r="G56" s="10">
        <f>1000*óxidos!G56/40.3</f>
        <v>0</v>
      </c>
      <c r="H56" s="10">
        <f>1000*óxidos!H56/70.94</f>
        <v>0</v>
      </c>
      <c r="I56" s="10">
        <f>1000*óxidos!I56/56.08</f>
        <v>0</v>
      </c>
      <c r="J56" s="10">
        <f>1000*óxidos!J56/61.98</f>
        <v>0</v>
      </c>
      <c r="K56" s="10">
        <f>1000*óxidos!K56/94.2</f>
        <v>0</v>
      </c>
      <c r="L56" s="10">
        <f>1000*óxidos!L56/141.94</f>
        <v>0</v>
      </c>
      <c r="M56" s="10" t="e">
        <f t="shared" si="0"/>
        <v>#DIV/0!</v>
      </c>
      <c r="N56" s="10" t="e">
        <f t="shared" si="1"/>
        <v>#DIV/0!</v>
      </c>
      <c r="O56" s="10" t="e">
        <f t="shared" si="2"/>
        <v>#DIV/0!</v>
      </c>
      <c r="P56" s="10" t="e">
        <f t="shared" si="3"/>
        <v>#DIV/0!</v>
      </c>
    </row>
    <row r="57" spans="1:16" ht="12.75">
      <c r="A57" s="10">
        <f>óxidos!A57</f>
        <v>0</v>
      </c>
      <c r="B57" s="10">
        <f>1000*óxidos!B57/60.08</f>
        <v>0</v>
      </c>
      <c r="C57" s="10">
        <f>1000*óxidos!C57/79.9</f>
        <v>0</v>
      </c>
      <c r="D57" s="10">
        <f>1000*óxidos!D57/101.96</f>
        <v>0</v>
      </c>
      <c r="E57" s="10">
        <f>1000*óxidos!E57/159.69</f>
        <v>0</v>
      </c>
      <c r="F57" s="10">
        <f>1000*óxidos!F57/71.85+1000*óxidos!H57/70.94</f>
        <v>0</v>
      </c>
      <c r="G57" s="10">
        <f>1000*óxidos!G57/40.3</f>
        <v>0</v>
      </c>
      <c r="H57" s="10">
        <f>1000*óxidos!H57/70.94</f>
        <v>0</v>
      </c>
      <c r="I57" s="10">
        <f>1000*óxidos!I57/56.08</f>
        <v>0</v>
      </c>
      <c r="J57" s="10">
        <f>1000*óxidos!J57/61.98</f>
        <v>0</v>
      </c>
      <c r="K57" s="10">
        <f>1000*óxidos!K57/94.2</f>
        <v>0</v>
      </c>
      <c r="L57" s="10">
        <f>1000*óxidos!L57/141.94</f>
        <v>0</v>
      </c>
      <c r="M57" s="10" t="e">
        <f t="shared" si="0"/>
        <v>#DIV/0!</v>
      </c>
      <c r="N57" s="10" t="e">
        <f t="shared" si="1"/>
        <v>#DIV/0!</v>
      </c>
      <c r="O57" s="10" t="e">
        <f t="shared" si="2"/>
        <v>#DIV/0!</v>
      </c>
      <c r="P57" s="10" t="e">
        <f t="shared" si="3"/>
        <v>#DIV/0!</v>
      </c>
    </row>
    <row r="58" spans="1:16" ht="12.75">
      <c r="A58" s="10">
        <f>óxidos!A58</f>
        <v>0</v>
      </c>
      <c r="B58" s="10">
        <f>1000*óxidos!B58/60.08</f>
        <v>0</v>
      </c>
      <c r="C58" s="10">
        <f>1000*óxidos!C58/79.9</f>
        <v>0</v>
      </c>
      <c r="D58" s="10">
        <f>1000*óxidos!D58/101.96</f>
        <v>0</v>
      </c>
      <c r="E58" s="10">
        <f>1000*óxidos!E58/159.69</f>
        <v>0</v>
      </c>
      <c r="F58" s="10">
        <f>1000*óxidos!F58/71.85+1000*óxidos!H58/70.94</f>
        <v>0</v>
      </c>
      <c r="G58" s="10">
        <f>1000*óxidos!G58/40.3</f>
        <v>0</v>
      </c>
      <c r="H58" s="10">
        <f>1000*óxidos!H58/70.94</f>
        <v>0</v>
      </c>
      <c r="I58" s="10">
        <f>1000*óxidos!I58/56.08</f>
        <v>0</v>
      </c>
      <c r="J58" s="10">
        <f>1000*óxidos!J58/61.98</f>
        <v>0</v>
      </c>
      <c r="K58" s="10">
        <f>1000*óxidos!K58/94.2</f>
        <v>0</v>
      </c>
      <c r="L58" s="10">
        <f>1000*óxidos!L58/141.94</f>
        <v>0</v>
      </c>
      <c r="M58" s="10" t="e">
        <f t="shared" si="0"/>
        <v>#DIV/0!</v>
      </c>
      <c r="N58" s="10" t="e">
        <f t="shared" si="1"/>
        <v>#DIV/0!</v>
      </c>
      <c r="O58" s="10" t="e">
        <f t="shared" si="2"/>
        <v>#DIV/0!</v>
      </c>
      <c r="P58" s="10" t="e">
        <f t="shared" si="3"/>
        <v>#DIV/0!</v>
      </c>
    </row>
    <row r="59" spans="1:16" ht="12.75">
      <c r="A59" s="10">
        <f>óxidos!A59</f>
        <v>0</v>
      </c>
      <c r="B59" s="10">
        <f>1000*óxidos!B59/60.08</f>
        <v>0</v>
      </c>
      <c r="C59" s="10">
        <f>1000*óxidos!C59/79.9</f>
        <v>0</v>
      </c>
      <c r="D59" s="10">
        <f>1000*óxidos!D59/101.96</f>
        <v>0</v>
      </c>
      <c r="E59" s="10">
        <f>1000*óxidos!E59/159.69</f>
        <v>0</v>
      </c>
      <c r="F59" s="10">
        <f>1000*óxidos!F59/71.85+1000*óxidos!H59/70.94</f>
        <v>0</v>
      </c>
      <c r="G59" s="10">
        <f>1000*óxidos!G59/40.3</f>
        <v>0</v>
      </c>
      <c r="H59" s="10">
        <f>1000*óxidos!H59/70.94</f>
        <v>0</v>
      </c>
      <c r="I59" s="10">
        <f>1000*óxidos!I59/56.08</f>
        <v>0</v>
      </c>
      <c r="J59" s="10">
        <f>1000*óxidos!J59/61.98</f>
        <v>0</v>
      </c>
      <c r="K59" s="10">
        <f>1000*óxidos!K59/94.2</f>
        <v>0</v>
      </c>
      <c r="L59" s="10">
        <f>1000*óxidos!L59/141.94</f>
        <v>0</v>
      </c>
      <c r="M59" s="10" t="e">
        <f t="shared" si="0"/>
        <v>#DIV/0!</v>
      </c>
      <c r="N59" s="10" t="e">
        <f t="shared" si="1"/>
        <v>#DIV/0!</v>
      </c>
      <c r="O59" s="10" t="e">
        <f t="shared" si="2"/>
        <v>#DIV/0!</v>
      </c>
      <c r="P59" s="10" t="e">
        <f t="shared" si="3"/>
        <v>#DIV/0!</v>
      </c>
    </row>
    <row r="60" spans="1:16" ht="12.75">
      <c r="A60" s="10">
        <f>óxidos!A60</f>
        <v>0</v>
      </c>
      <c r="B60" s="10">
        <f>1000*óxidos!B60/60.08</f>
        <v>0</v>
      </c>
      <c r="C60" s="10">
        <f>1000*óxidos!C60/79.9</f>
        <v>0</v>
      </c>
      <c r="D60" s="10">
        <f>1000*óxidos!D60/101.96</f>
        <v>0</v>
      </c>
      <c r="E60" s="10">
        <f>1000*óxidos!E60/159.69</f>
        <v>0</v>
      </c>
      <c r="F60" s="10">
        <f>1000*óxidos!F60/71.85+1000*óxidos!H60/70.94</f>
        <v>0</v>
      </c>
      <c r="G60" s="10">
        <f>1000*óxidos!G60/40.3</f>
        <v>0</v>
      </c>
      <c r="H60" s="10">
        <f>1000*óxidos!H60/70.94</f>
        <v>0</v>
      </c>
      <c r="I60" s="10">
        <f>1000*óxidos!I60/56.08</f>
        <v>0</v>
      </c>
      <c r="J60" s="10">
        <f>1000*óxidos!J60/61.98</f>
        <v>0</v>
      </c>
      <c r="K60" s="10">
        <f>1000*óxidos!K60/94.2</f>
        <v>0</v>
      </c>
      <c r="L60" s="10">
        <f>1000*óxidos!L60/141.94</f>
        <v>0</v>
      </c>
      <c r="M60" s="10" t="e">
        <f t="shared" si="0"/>
        <v>#DIV/0!</v>
      </c>
      <c r="N60" s="10" t="e">
        <f t="shared" si="1"/>
        <v>#DIV/0!</v>
      </c>
      <c r="O60" s="10" t="e">
        <f t="shared" si="2"/>
        <v>#DIV/0!</v>
      </c>
      <c r="P60" s="10" t="e">
        <f t="shared" si="3"/>
        <v>#DIV/0!</v>
      </c>
    </row>
    <row r="61" spans="1:16" ht="12.75">
      <c r="A61" s="10">
        <f>óxidos!A61</f>
        <v>0</v>
      </c>
      <c r="B61" s="10">
        <f>1000*óxidos!B61/60.08</f>
        <v>0</v>
      </c>
      <c r="C61" s="10">
        <f>1000*óxidos!C61/79.9</f>
        <v>0</v>
      </c>
      <c r="D61" s="10">
        <f>1000*óxidos!D61/101.96</f>
        <v>0</v>
      </c>
      <c r="E61" s="10">
        <f>1000*óxidos!E61/159.69</f>
        <v>0</v>
      </c>
      <c r="F61" s="10">
        <f>1000*óxidos!F61/71.85+1000*óxidos!H61/70.94</f>
        <v>0</v>
      </c>
      <c r="G61" s="10">
        <f>1000*óxidos!G61/40.3</f>
        <v>0</v>
      </c>
      <c r="H61" s="10">
        <f>1000*óxidos!H61/70.94</f>
        <v>0</v>
      </c>
      <c r="I61" s="10">
        <f>1000*óxidos!I61/56.08</f>
        <v>0</v>
      </c>
      <c r="J61" s="10">
        <f>1000*óxidos!J61/61.98</f>
        <v>0</v>
      </c>
      <c r="K61" s="10">
        <f>1000*óxidos!K61/94.2</f>
        <v>0</v>
      </c>
      <c r="L61" s="10">
        <f>1000*óxidos!L61/141.94</f>
        <v>0</v>
      </c>
      <c r="M61" s="10" t="e">
        <f t="shared" si="0"/>
        <v>#DIV/0!</v>
      </c>
      <c r="N61" s="10" t="e">
        <f t="shared" si="1"/>
        <v>#DIV/0!</v>
      </c>
      <c r="O61" s="10" t="e">
        <f t="shared" si="2"/>
        <v>#DIV/0!</v>
      </c>
      <c r="P61" s="10" t="e">
        <f t="shared" si="3"/>
        <v>#DIV/0!</v>
      </c>
    </row>
    <row r="62" spans="1:16" ht="12.75">
      <c r="A62" s="10">
        <f>óxidos!A62</f>
        <v>0</v>
      </c>
      <c r="B62" s="10">
        <f>1000*óxidos!B62/60.08</f>
        <v>0</v>
      </c>
      <c r="C62" s="10">
        <f>1000*óxidos!C62/79.9</f>
        <v>0</v>
      </c>
      <c r="D62" s="10">
        <f>1000*óxidos!D62/101.96</f>
        <v>0</v>
      </c>
      <c r="E62" s="10">
        <f>1000*óxidos!E62/159.69</f>
        <v>0</v>
      </c>
      <c r="F62" s="10">
        <f>1000*óxidos!F62/71.85+1000*óxidos!H62/70.94</f>
        <v>0</v>
      </c>
      <c r="G62" s="10">
        <f>1000*óxidos!G62/40.3</f>
        <v>0</v>
      </c>
      <c r="H62" s="10">
        <f>1000*óxidos!H62/70.94</f>
        <v>0</v>
      </c>
      <c r="I62" s="10">
        <f>1000*óxidos!I62/56.08</f>
        <v>0</v>
      </c>
      <c r="J62" s="10">
        <f>1000*óxidos!J62/61.98</f>
        <v>0</v>
      </c>
      <c r="K62" s="10">
        <f>1000*óxidos!K62/94.2</f>
        <v>0</v>
      </c>
      <c r="L62" s="10">
        <f>1000*óxidos!L62/141.94</f>
        <v>0</v>
      </c>
      <c r="M62" s="10" t="e">
        <f t="shared" si="0"/>
        <v>#DIV/0!</v>
      </c>
      <c r="N62" s="10" t="e">
        <f t="shared" si="1"/>
        <v>#DIV/0!</v>
      </c>
      <c r="O62" s="10" t="e">
        <f t="shared" si="2"/>
        <v>#DIV/0!</v>
      </c>
      <c r="P62" s="10" t="e">
        <f t="shared" si="3"/>
        <v>#DIV/0!</v>
      </c>
    </row>
    <row r="63" spans="1:16" ht="12.75">
      <c r="A63" s="10">
        <f>óxidos!A63</f>
        <v>0</v>
      </c>
      <c r="B63" s="10">
        <f>1000*óxidos!B63/60.08</f>
        <v>0</v>
      </c>
      <c r="C63" s="10">
        <f>1000*óxidos!C63/79.9</f>
        <v>0</v>
      </c>
      <c r="D63" s="10">
        <f>1000*óxidos!D63/101.96</f>
        <v>0</v>
      </c>
      <c r="E63" s="10">
        <f>1000*óxidos!E63/159.69</f>
        <v>0</v>
      </c>
      <c r="F63" s="10">
        <f>1000*óxidos!F63/71.85+1000*óxidos!H63/70.94</f>
        <v>0</v>
      </c>
      <c r="G63" s="10">
        <f>1000*óxidos!G63/40.3</f>
        <v>0</v>
      </c>
      <c r="H63" s="10">
        <f>1000*óxidos!H63/70.94</f>
        <v>0</v>
      </c>
      <c r="I63" s="10">
        <f>1000*óxidos!I63/56.08</f>
        <v>0</v>
      </c>
      <c r="J63" s="10">
        <f>1000*óxidos!J63/61.98</f>
        <v>0</v>
      </c>
      <c r="K63" s="10">
        <f>1000*óxidos!K63/94.2</f>
        <v>0</v>
      </c>
      <c r="L63" s="10">
        <f>1000*óxidos!L63/141.94</f>
        <v>0</v>
      </c>
      <c r="M63" s="10" t="e">
        <f t="shared" si="0"/>
        <v>#DIV/0!</v>
      </c>
      <c r="N63" s="10" t="e">
        <f t="shared" si="1"/>
        <v>#DIV/0!</v>
      </c>
      <c r="O63" s="10" t="e">
        <f t="shared" si="2"/>
        <v>#DIV/0!</v>
      </c>
      <c r="P63" s="10" t="e">
        <f t="shared" si="3"/>
        <v>#DIV/0!</v>
      </c>
    </row>
    <row r="64" spans="1:16" ht="12.75">
      <c r="A64" s="10">
        <f>óxidos!A64</f>
        <v>0</v>
      </c>
      <c r="B64" s="10">
        <f>1000*óxidos!B64/60.08</f>
        <v>0</v>
      </c>
      <c r="C64" s="10">
        <f>1000*óxidos!C64/79.9</f>
        <v>0</v>
      </c>
      <c r="D64" s="10">
        <f>1000*óxidos!D64/101.96</f>
        <v>0</v>
      </c>
      <c r="E64" s="10">
        <f>1000*óxidos!E64/159.69</f>
        <v>0</v>
      </c>
      <c r="F64" s="10">
        <f>1000*óxidos!F64/71.85+1000*óxidos!H64/70.94</f>
        <v>0</v>
      </c>
      <c r="G64" s="10">
        <f>1000*óxidos!G64/40.3</f>
        <v>0</v>
      </c>
      <c r="H64" s="10">
        <f>1000*óxidos!H64/70.94</f>
        <v>0</v>
      </c>
      <c r="I64" s="10">
        <f>1000*óxidos!I64/56.08</f>
        <v>0</v>
      </c>
      <c r="J64" s="10">
        <f>1000*óxidos!J64/61.98</f>
        <v>0</v>
      </c>
      <c r="K64" s="10">
        <f>1000*óxidos!K64/94.2</f>
        <v>0</v>
      </c>
      <c r="L64" s="10">
        <f>1000*óxidos!L64/141.94</f>
        <v>0</v>
      </c>
      <c r="M64" s="10" t="e">
        <f t="shared" si="0"/>
        <v>#DIV/0!</v>
      </c>
      <c r="N64" s="10" t="e">
        <f t="shared" si="1"/>
        <v>#DIV/0!</v>
      </c>
      <c r="O64" s="10" t="e">
        <f t="shared" si="2"/>
        <v>#DIV/0!</v>
      </c>
      <c r="P64" s="10" t="e">
        <f t="shared" si="3"/>
        <v>#DIV/0!</v>
      </c>
    </row>
    <row r="65" spans="1:16" ht="12.75">
      <c r="A65" s="10">
        <f>óxidos!A65</f>
        <v>0</v>
      </c>
      <c r="B65" s="10">
        <f>1000*óxidos!B65/60.08</f>
        <v>0</v>
      </c>
      <c r="C65" s="10">
        <f>1000*óxidos!C65/79.9</f>
        <v>0</v>
      </c>
      <c r="D65" s="10">
        <f>1000*óxidos!D65/101.96</f>
        <v>0</v>
      </c>
      <c r="E65" s="10">
        <f>1000*óxidos!E65/159.69</f>
        <v>0</v>
      </c>
      <c r="F65" s="10">
        <f>1000*óxidos!F65/71.85+1000*óxidos!H65/70.94</f>
        <v>0</v>
      </c>
      <c r="G65" s="10">
        <f>1000*óxidos!G65/40.3</f>
        <v>0</v>
      </c>
      <c r="H65" s="10">
        <f>1000*óxidos!H65/70.94</f>
        <v>0</v>
      </c>
      <c r="I65" s="10">
        <f>1000*óxidos!I65/56.08</f>
        <v>0</v>
      </c>
      <c r="J65" s="10">
        <f>1000*óxidos!J65/61.98</f>
        <v>0</v>
      </c>
      <c r="K65" s="10">
        <f>1000*óxidos!K65/94.2</f>
        <v>0</v>
      </c>
      <c r="L65" s="10">
        <f>1000*óxidos!L65/141.94</f>
        <v>0</v>
      </c>
      <c r="M65" s="10" t="e">
        <f t="shared" si="0"/>
        <v>#DIV/0!</v>
      </c>
      <c r="N65" s="10" t="e">
        <f t="shared" si="1"/>
        <v>#DIV/0!</v>
      </c>
      <c r="O65" s="10" t="e">
        <f t="shared" si="2"/>
        <v>#DIV/0!</v>
      </c>
      <c r="P65" s="10" t="e">
        <f t="shared" si="3"/>
        <v>#DIV/0!</v>
      </c>
    </row>
    <row r="66" spans="1:16" ht="12.75">
      <c r="A66" s="10">
        <f>óxidos!A66</f>
        <v>0</v>
      </c>
      <c r="B66" s="10">
        <f>1000*óxidos!B66/60.08</f>
        <v>0</v>
      </c>
      <c r="C66" s="10">
        <f>1000*óxidos!C66/79.9</f>
        <v>0</v>
      </c>
      <c r="D66" s="10">
        <f>1000*óxidos!D66/101.96</f>
        <v>0</v>
      </c>
      <c r="E66" s="10">
        <f>1000*óxidos!E66/159.69</f>
        <v>0</v>
      </c>
      <c r="F66" s="10">
        <f>1000*óxidos!F66/71.85+1000*óxidos!H66/70.94</f>
        <v>0</v>
      </c>
      <c r="G66" s="10">
        <f>1000*óxidos!G66/40.3</f>
        <v>0</v>
      </c>
      <c r="H66" s="10">
        <f>1000*óxidos!H66/70.94</f>
        <v>0</v>
      </c>
      <c r="I66" s="10">
        <f>1000*óxidos!I66/56.08</f>
        <v>0</v>
      </c>
      <c r="J66" s="10">
        <f>1000*óxidos!J66/61.98</f>
        <v>0</v>
      </c>
      <c r="K66" s="10">
        <f>1000*óxidos!K66/94.2</f>
        <v>0</v>
      </c>
      <c r="L66" s="10">
        <f>1000*óxidos!L66/141.94</f>
        <v>0</v>
      </c>
      <c r="M66" s="10" t="e">
        <f t="shared" si="0"/>
        <v>#DIV/0!</v>
      </c>
      <c r="N66" s="10" t="e">
        <f t="shared" si="1"/>
        <v>#DIV/0!</v>
      </c>
      <c r="O66" s="10" t="e">
        <f t="shared" si="2"/>
        <v>#DIV/0!</v>
      </c>
      <c r="P66" s="10" t="e">
        <f t="shared" si="3"/>
        <v>#DIV/0!</v>
      </c>
    </row>
    <row r="67" spans="1:16" ht="12.75">
      <c r="A67" s="10">
        <f>óxidos!A67</f>
        <v>0</v>
      </c>
      <c r="B67" s="10">
        <f>1000*óxidos!B67/60.08</f>
        <v>0</v>
      </c>
      <c r="C67" s="10">
        <f>1000*óxidos!C67/79.9</f>
        <v>0</v>
      </c>
      <c r="D67" s="10">
        <f>1000*óxidos!D67/101.96</f>
        <v>0</v>
      </c>
      <c r="E67" s="10">
        <f>1000*óxidos!E67/159.69</f>
        <v>0</v>
      </c>
      <c r="F67" s="10">
        <f>1000*óxidos!F67/71.85+1000*óxidos!H67/70.94</f>
        <v>0</v>
      </c>
      <c r="G67" s="10">
        <f>1000*óxidos!G67/40.3</f>
        <v>0</v>
      </c>
      <c r="H67" s="10">
        <f>1000*óxidos!H67/70.94</f>
        <v>0</v>
      </c>
      <c r="I67" s="10">
        <f>1000*óxidos!I67/56.08</f>
        <v>0</v>
      </c>
      <c r="J67" s="10">
        <f>1000*óxidos!J67/61.98</f>
        <v>0</v>
      </c>
      <c r="K67" s="10">
        <f>1000*óxidos!K67/94.2</f>
        <v>0</v>
      </c>
      <c r="L67" s="10">
        <f>1000*óxidos!L67/141.94</f>
        <v>0</v>
      </c>
      <c r="M67" s="10" t="e">
        <f aca="true" t="shared" si="4" ref="M67:M101">D67/(I67+J67+K67)</f>
        <v>#DIV/0!</v>
      </c>
      <c r="N67" s="10" t="e">
        <f aca="true" t="shared" si="5" ref="N67:N101">(F67+E67)/(E67+F67+G67)</f>
        <v>#DIV/0!</v>
      </c>
      <c r="O67" s="10" t="e">
        <f aca="true" t="shared" si="6" ref="O67:O101">I67/(I67+J67+K67)</f>
        <v>#DIV/0!</v>
      </c>
      <c r="P67" s="10" t="e">
        <f aca="true" t="shared" si="7" ref="P67:P101">K67/(J67+K67)</f>
        <v>#DIV/0!</v>
      </c>
    </row>
    <row r="68" spans="1:16" ht="12.75">
      <c r="A68" s="10">
        <f>óxidos!A68</f>
        <v>0</v>
      </c>
      <c r="B68" s="10">
        <f>1000*óxidos!B68/60.08</f>
        <v>0</v>
      </c>
      <c r="C68" s="10">
        <f>1000*óxidos!C68/79.9</f>
        <v>0</v>
      </c>
      <c r="D68" s="10">
        <f>1000*óxidos!D68/101.96</f>
        <v>0</v>
      </c>
      <c r="E68" s="10">
        <f>1000*óxidos!E68/159.69</f>
        <v>0</v>
      </c>
      <c r="F68" s="10">
        <f>1000*óxidos!F68/71.85+1000*óxidos!H68/70.94</f>
        <v>0</v>
      </c>
      <c r="G68" s="10">
        <f>1000*óxidos!G68/40.3</f>
        <v>0</v>
      </c>
      <c r="H68" s="10">
        <f>1000*óxidos!H68/70.94</f>
        <v>0</v>
      </c>
      <c r="I68" s="10">
        <f>1000*óxidos!I68/56.08</f>
        <v>0</v>
      </c>
      <c r="J68" s="10">
        <f>1000*óxidos!J68/61.98</f>
        <v>0</v>
      </c>
      <c r="K68" s="10">
        <f>1000*óxidos!K68/94.2</f>
        <v>0</v>
      </c>
      <c r="L68" s="10">
        <f>1000*óxidos!L68/141.94</f>
        <v>0</v>
      </c>
      <c r="M68" s="10" t="e">
        <f t="shared" si="4"/>
        <v>#DIV/0!</v>
      </c>
      <c r="N68" s="10" t="e">
        <f t="shared" si="5"/>
        <v>#DIV/0!</v>
      </c>
      <c r="O68" s="10" t="e">
        <f t="shared" si="6"/>
        <v>#DIV/0!</v>
      </c>
      <c r="P68" s="10" t="e">
        <f t="shared" si="7"/>
        <v>#DIV/0!</v>
      </c>
    </row>
    <row r="69" spans="1:16" ht="12.75">
      <c r="A69" s="10">
        <f>óxidos!A69</f>
        <v>0</v>
      </c>
      <c r="B69" s="10">
        <f>1000*óxidos!B69/60.08</f>
        <v>0</v>
      </c>
      <c r="C69" s="10">
        <f>1000*óxidos!C69/79.9</f>
        <v>0</v>
      </c>
      <c r="D69" s="10">
        <f>1000*óxidos!D69/101.96</f>
        <v>0</v>
      </c>
      <c r="E69" s="10">
        <f>1000*óxidos!E69/159.69</f>
        <v>0</v>
      </c>
      <c r="F69" s="10">
        <f>1000*óxidos!F69/71.85+1000*óxidos!H69/70.94</f>
        <v>0</v>
      </c>
      <c r="G69" s="10">
        <f>1000*óxidos!G69/40.3</f>
        <v>0</v>
      </c>
      <c r="H69" s="10">
        <f>1000*óxidos!H69/70.94</f>
        <v>0</v>
      </c>
      <c r="I69" s="10">
        <f>1000*óxidos!I69/56.08</f>
        <v>0</v>
      </c>
      <c r="J69" s="10">
        <f>1000*óxidos!J69/61.98</f>
        <v>0</v>
      </c>
      <c r="K69" s="10">
        <f>1000*óxidos!K69/94.2</f>
        <v>0</v>
      </c>
      <c r="L69" s="10">
        <f>1000*óxidos!L69/141.94</f>
        <v>0</v>
      </c>
      <c r="M69" s="10" t="e">
        <f t="shared" si="4"/>
        <v>#DIV/0!</v>
      </c>
      <c r="N69" s="10" t="e">
        <f t="shared" si="5"/>
        <v>#DIV/0!</v>
      </c>
      <c r="O69" s="10" t="e">
        <f t="shared" si="6"/>
        <v>#DIV/0!</v>
      </c>
      <c r="P69" s="10" t="e">
        <f t="shared" si="7"/>
        <v>#DIV/0!</v>
      </c>
    </row>
    <row r="70" spans="1:16" ht="12.75">
      <c r="A70" s="10">
        <f>óxidos!A70</f>
        <v>0</v>
      </c>
      <c r="B70" s="10">
        <f>1000*óxidos!B70/60.08</f>
        <v>0</v>
      </c>
      <c r="C70" s="10">
        <f>1000*óxidos!C70/79.9</f>
        <v>0</v>
      </c>
      <c r="D70" s="10">
        <f>1000*óxidos!D70/101.96</f>
        <v>0</v>
      </c>
      <c r="E70" s="10">
        <f>1000*óxidos!E70/159.69</f>
        <v>0</v>
      </c>
      <c r="F70" s="10">
        <f>1000*óxidos!F70/71.85+1000*óxidos!H70/70.94</f>
        <v>0</v>
      </c>
      <c r="G70" s="10">
        <f>1000*óxidos!G70/40.3</f>
        <v>0</v>
      </c>
      <c r="H70" s="10">
        <f>1000*óxidos!H70/70.94</f>
        <v>0</v>
      </c>
      <c r="I70" s="10">
        <f>1000*óxidos!I70/56.08</f>
        <v>0</v>
      </c>
      <c r="J70" s="10">
        <f>1000*óxidos!J70/61.98</f>
        <v>0</v>
      </c>
      <c r="K70" s="10">
        <f>1000*óxidos!K70/94.2</f>
        <v>0</v>
      </c>
      <c r="L70" s="10">
        <f>1000*óxidos!L70/141.94</f>
        <v>0</v>
      </c>
      <c r="M70" s="10" t="e">
        <f t="shared" si="4"/>
        <v>#DIV/0!</v>
      </c>
      <c r="N70" s="10" t="e">
        <f t="shared" si="5"/>
        <v>#DIV/0!</v>
      </c>
      <c r="O70" s="10" t="e">
        <f t="shared" si="6"/>
        <v>#DIV/0!</v>
      </c>
      <c r="P70" s="10" t="e">
        <f t="shared" si="7"/>
        <v>#DIV/0!</v>
      </c>
    </row>
    <row r="71" spans="1:16" ht="12.75">
      <c r="A71" s="10">
        <f>óxidos!A71</f>
        <v>0</v>
      </c>
      <c r="B71" s="10">
        <f>1000*óxidos!B71/60.08</f>
        <v>0</v>
      </c>
      <c r="C71" s="10">
        <f>1000*óxidos!C71/79.9</f>
        <v>0</v>
      </c>
      <c r="D71" s="10">
        <f>1000*óxidos!D71/101.96</f>
        <v>0</v>
      </c>
      <c r="E71" s="10">
        <f>1000*óxidos!E71/159.69</f>
        <v>0</v>
      </c>
      <c r="F71" s="10">
        <f>1000*óxidos!F71/71.85+1000*óxidos!H71/70.94</f>
        <v>0</v>
      </c>
      <c r="G71" s="10">
        <f>1000*óxidos!G71/40.3</f>
        <v>0</v>
      </c>
      <c r="H71" s="10">
        <f>1000*óxidos!H71/70.94</f>
        <v>0</v>
      </c>
      <c r="I71" s="10">
        <f>1000*óxidos!I71/56.08</f>
        <v>0</v>
      </c>
      <c r="J71" s="10">
        <f>1000*óxidos!J71/61.98</f>
        <v>0</v>
      </c>
      <c r="K71" s="10">
        <f>1000*óxidos!K71/94.2</f>
        <v>0</v>
      </c>
      <c r="L71" s="10">
        <f>1000*óxidos!L71/141.94</f>
        <v>0</v>
      </c>
      <c r="M71" s="10" t="e">
        <f t="shared" si="4"/>
        <v>#DIV/0!</v>
      </c>
      <c r="N71" s="10" t="e">
        <f t="shared" si="5"/>
        <v>#DIV/0!</v>
      </c>
      <c r="O71" s="10" t="e">
        <f t="shared" si="6"/>
        <v>#DIV/0!</v>
      </c>
      <c r="P71" s="10" t="e">
        <f t="shared" si="7"/>
        <v>#DIV/0!</v>
      </c>
    </row>
    <row r="72" spans="1:16" ht="12.75">
      <c r="A72" s="10">
        <f>óxidos!A72</f>
        <v>0</v>
      </c>
      <c r="B72" s="10">
        <f>1000*óxidos!B72/60.08</f>
        <v>0</v>
      </c>
      <c r="C72" s="10">
        <f>1000*óxidos!C72/79.9</f>
        <v>0</v>
      </c>
      <c r="D72" s="10">
        <f>1000*óxidos!D72/101.96</f>
        <v>0</v>
      </c>
      <c r="E72" s="10">
        <f>1000*óxidos!E72/159.69</f>
        <v>0</v>
      </c>
      <c r="F72" s="10">
        <f>1000*óxidos!F72/71.85+1000*óxidos!H72/70.94</f>
        <v>0</v>
      </c>
      <c r="G72" s="10">
        <f>1000*óxidos!G72/40.3</f>
        <v>0</v>
      </c>
      <c r="H72" s="10">
        <f>1000*óxidos!H72/70.94</f>
        <v>0</v>
      </c>
      <c r="I72" s="10">
        <f>1000*óxidos!I72/56.08</f>
        <v>0</v>
      </c>
      <c r="J72" s="10">
        <f>1000*óxidos!J72/61.98</f>
        <v>0</v>
      </c>
      <c r="K72" s="10">
        <f>1000*óxidos!K72/94.2</f>
        <v>0</v>
      </c>
      <c r="L72" s="10">
        <f>1000*óxidos!L72/141.94</f>
        <v>0</v>
      </c>
      <c r="M72" s="10" t="e">
        <f t="shared" si="4"/>
        <v>#DIV/0!</v>
      </c>
      <c r="N72" s="10" t="e">
        <f t="shared" si="5"/>
        <v>#DIV/0!</v>
      </c>
      <c r="O72" s="10" t="e">
        <f t="shared" si="6"/>
        <v>#DIV/0!</v>
      </c>
      <c r="P72" s="10" t="e">
        <f t="shared" si="7"/>
        <v>#DIV/0!</v>
      </c>
    </row>
    <row r="73" spans="1:16" ht="12.75">
      <c r="A73" s="10">
        <f>óxidos!A73</f>
        <v>0</v>
      </c>
      <c r="B73" s="10">
        <f>1000*óxidos!B73/60.08</f>
        <v>0</v>
      </c>
      <c r="C73" s="10">
        <f>1000*óxidos!C73/79.9</f>
        <v>0</v>
      </c>
      <c r="D73" s="10">
        <f>1000*óxidos!D73/101.96</f>
        <v>0</v>
      </c>
      <c r="E73" s="10">
        <f>1000*óxidos!E73/159.69</f>
        <v>0</v>
      </c>
      <c r="F73" s="10">
        <f>1000*óxidos!F73/71.85+1000*óxidos!H73/70.94</f>
        <v>0</v>
      </c>
      <c r="G73" s="10">
        <f>1000*óxidos!G73/40.3</f>
        <v>0</v>
      </c>
      <c r="H73" s="10">
        <f>1000*óxidos!H73/70.94</f>
        <v>0</v>
      </c>
      <c r="I73" s="10">
        <f>1000*óxidos!I73/56.08</f>
        <v>0</v>
      </c>
      <c r="J73" s="10">
        <f>1000*óxidos!J73/61.98</f>
        <v>0</v>
      </c>
      <c r="K73" s="10">
        <f>1000*óxidos!K73/94.2</f>
        <v>0</v>
      </c>
      <c r="L73" s="10">
        <f>1000*óxidos!L73/141.94</f>
        <v>0</v>
      </c>
      <c r="M73" s="10" t="e">
        <f t="shared" si="4"/>
        <v>#DIV/0!</v>
      </c>
      <c r="N73" s="10" t="e">
        <f t="shared" si="5"/>
        <v>#DIV/0!</v>
      </c>
      <c r="O73" s="10" t="e">
        <f t="shared" si="6"/>
        <v>#DIV/0!</v>
      </c>
      <c r="P73" s="10" t="e">
        <f t="shared" si="7"/>
        <v>#DIV/0!</v>
      </c>
    </row>
    <row r="74" spans="1:16" ht="12.75">
      <c r="A74" s="10">
        <f>óxidos!A74</f>
        <v>0</v>
      </c>
      <c r="B74" s="10">
        <f>1000*óxidos!B74/60.08</f>
        <v>0</v>
      </c>
      <c r="C74" s="10">
        <f>1000*óxidos!C74/79.9</f>
        <v>0</v>
      </c>
      <c r="D74" s="10">
        <f>1000*óxidos!D74/101.96</f>
        <v>0</v>
      </c>
      <c r="E74" s="10">
        <f>1000*óxidos!E74/159.69</f>
        <v>0</v>
      </c>
      <c r="F74" s="10">
        <f>1000*óxidos!F74/71.85+1000*óxidos!H74/70.94</f>
        <v>0</v>
      </c>
      <c r="G74" s="10">
        <f>1000*óxidos!G74/40.3</f>
        <v>0</v>
      </c>
      <c r="H74" s="10">
        <f>1000*óxidos!H74/70.94</f>
        <v>0</v>
      </c>
      <c r="I74" s="10">
        <f>1000*óxidos!I74/56.08</f>
        <v>0</v>
      </c>
      <c r="J74" s="10">
        <f>1000*óxidos!J74/61.98</f>
        <v>0</v>
      </c>
      <c r="K74" s="10">
        <f>1000*óxidos!K74/94.2</f>
        <v>0</v>
      </c>
      <c r="L74" s="10">
        <f>1000*óxidos!L74/141.94</f>
        <v>0</v>
      </c>
      <c r="M74" s="10" t="e">
        <f t="shared" si="4"/>
        <v>#DIV/0!</v>
      </c>
      <c r="N74" s="10" t="e">
        <f t="shared" si="5"/>
        <v>#DIV/0!</v>
      </c>
      <c r="O74" s="10" t="e">
        <f t="shared" si="6"/>
        <v>#DIV/0!</v>
      </c>
      <c r="P74" s="10" t="e">
        <f t="shared" si="7"/>
        <v>#DIV/0!</v>
      </c>
    </row>
    <row r="75" spans="1:16" ht="12.75">
      <c r="A75" s="10">
        <f>óxidos!A75</f>
        <v>0</v>
      </c>
      <c r="B75" s="10">
        <f>1000*óxidos!B75/60.08</f>
        <v>0</v>
      </c>
      <c r="C75" s="10">
        <f>1000*óxidos!C75/79.9</f>
        <v>0</v>
      </c>
      <c r="D75" s="10">
        <f>1000*óxidos!D75/101.96</f>
        <v>0</v>
      </c>
      <c r="E75" s="10">
        <f>1000*óxidos!E75/159.69</f>
        <v>0</v>
      </c>
      <c r="F75" s="10">
        <f>1000*óxidos!F75/71.85+1000*óxidos!H75/70.94</f>
        <v>0</v>
      </c>
      <c r="G75" s="10">
        <f>1000*óxidos!G75/40.3</f>
        <v>0</v>
      </c>
      <c r="H75" s="10">
        <f>1000*óxidos!H75/70.94</f>
        <v>0</v>
      </c>
      <c r="I75" s="10">
        <f>1000*óxidos!I75/56.08</f>
        <v>0</v>
      </c>
      <c r="J75" s="10">
        <f>1000*óxidos!J75/61.98</f>
        <v>0</v>
      </c>
      <c r="K75" s="10">
        <f>1000*óxidos!K75/94.2</f>
        <v>0</v>
      </c>
      <c r="L75" s="10">
        <f>1000*óxidos!L75/141.94</f>
        <v>0</v>
      </c>
      <c r="M75" s="10" t="e">
        <f t="shared" si="4"/>
        <v>#DIV/0!</v>
      </c>
      <c r="N75" s="10" t="e">
        <f t="shared" si="5"/>
        <v>#DIV/0!</v>
      </c>
      <c r="O75" s="10" t="e">
        <f t="shared" si="6"/>
        <v>#DIV/0!</v>
      </c>
      <c r="P75" s="10" t="e">
        <f t="shared" si="7"/>
        <v>#DIV/0!</v>
      </c>
    </row>
    <row r="76" spans="1:16" ht="12.75">
      <c r="A76" s="10">
        <f>óxidos!A76</f>
        <v>0</v>
      </c>
      <c r="B76" s="10">
        <f>1000*óxidos!B76/60.08</f>
        <v>0</v>
      </c>
      <c r="C76" s="10">
        <f>1000*óxidos!C76/79.9</f>
        <v>0</v>
      </c>
      <c r="D76" s="10">
        <f>1000*óxidos!D76/101.96</f>
        <v>0</v>
      </c>
      <c r="E76" s="10">
        <f>1000*óxidos!E76/159.69</f>
        <v>0</v>
      </c>
      <c r="F76" s="10">
        <f>1000*óxidos!F76/71.85+1000*óxidos!H76/70.94</f>
        <v>0</v>
      </c>
      <c r="G76" s="10">
        <f>1000*óxidos!G76/40.3</f>
        <v>0</v>
      </c>
      <c r="H76" s="10">
        <f>1000*óxidos!H76/70.94</f>
        <v>0</v>
      </c>
      <c r="I76" s="10">
        <f>1000*óxidos!I76/56.08</f>
        <v>0</v>
      </c>
      <c r="J76" s="10">
        <f>1000*óxidos!J76/61.98</f>
        <v>0</v>
      </c>
      <c r="K76" s="10">
        <f>1000*óxidos!K76/94.2</f>
        <v>0</v>
      </c>
      <c r="L76" s="10">
        <f>1000*óxidos!L76/141.94</f>
        <v>0</v>
      </c>
      <c r="M76" s="10" t="e">
        <f t="shared" si="4"/>
        <v>#DIV/0!</v>
      </c>
      <c r="N76" s="10" t="e">
        <f t="shared" si="5"/>
        <v>#DIV/0!</v>
      </c>
      <c r="O76" s="10" t="e">
        <f t="shared" si="6"/>
        <v>#DIV/0!</v>
      </c>
      <c r="P76" s="10" t="e">
        <f t="shared" si="7"/>
        <v>#DIV/0!</v>
      </c>
    </row>
    <row r="77" spans="1:16" ht="12.75">
      <c r="A77" s="10">
        <f>óxidos!A77</f>
        <v>0</v>
      </c>
      <c r="B77" s="10">
        <f>1000*óxidos!B77/60.08</f>
        <v>0</v>
      </c>
      <c r="C77" s="10">
        <f>1000*óxidos!C77/79.9</f>
        <v>0</v>
      </c>
      <c r="D77" s="10">
        <f>1000*óxidos!D77/101.96</f>
        <v>0</v>
      </c>
      <c r="E77" s="10">
        <f>1000*óxidos!E77/159.69</f>
        <v>0</v>
      </c>
      <c r="F77" s="10">
        <f>1000*óxidos!F77/71.85+1000*óxidos!H77/70.94</f>
        <v>0</v>
      </c>
      <c r="G77" s="10">
        <f>1000*óxidos!G77/40.3</f>
        <v>0</v>
      </c>
      <c r="H77" s="10">
        <f>1000*óxidos!H77/70.94</f>
        <v>0</v>
      </c>
      <c r="I77" s="10">
        <f>1000*óxidos!I77/56.08</f>
        <v>0</v>
      </c>
      <c r="J77" s="10">
        <f>1000*óxidos!J77/61.98</f>
        <v>0</v>
      </c>
      <c r="K77" s="10">
        <f>1000*óxidos!K77/94.2</f>
        <v>0</v>
      </c>
      <c r="L77" s="10">
        <f>1000*óxidos!L77/141.94</f>
        <v>0</v>
      </c>
      <c r="M77" s="10" t="e">
        <f t="shared" si="4"/>
        <v>#DIV/0!</v>
      </c>
      <c r="N77" s="10" t="e">
        <f t="shared" si="5"/>
        <v>#DIV/0!</v>
      </c>
      <c r="O77" s="10" t="e">
        <f t="shared" si="6"/>
        <v>#DIV/0!</v>
      </c>
      <c r="P77" s="10" t="e">
        <f t="shared" si="7"/>
        <v>#DIV/0!</v>
      </c>
    </row>
    <row r="78" spans="1:16" ht="12.75">
      <c r="A78" s="10">
        <f>óxidos!A78</f>
        <v>0</v>
      </c>
      <c r="B78" s="10">
        <f>1000*óxidos!B78/60.08</f>
        <v>0</v>
      </c>
      <c r="C78" s="10">
        <f>1000*óxidos!C78/79.9</f>
        <v>0</v>
      </c>
      <c r="D78" s="10">
        <f>1000*óxidos!D78/101.96</f>
        <v>0</v>
      </c>
      <c r="E78" s="10">
        <f>1000*óxidos!E78/159.69</f>
        <v>0</v>
      </c>
      <c r="F78" s="10">
        <f>1000*óxidos!F78/71.85+1000*óxidos!H78/70.94</f>
        <v>0</v>
      </c>
      <c r="G78" s="10">
        <f>1000*óxidos!G78/40.3</f>
        <v>0</v>
      </c>
      <c r="H78" s="10">
        <f>1000*óxidos!H78/70.94</f>
        <v>0</v>
      </c>
      <c r="I78" s="10">
        <f>1000*óxidos!I78/56.08</f>
        <v>0</v>
      </c>
      <c r="J78" s="10">
        <f>1000*óxidos!J78/61.98</f>
        <v>0</v>
      </c>
      <c r="K78" s="10">
        <f>1000*óxidos!K78/94.2</f>
        <v>0</v>
      </c>
      <c r="L78" s="10">
        <f>1000*óxidos!L78/141.94</f>
        <v>0</v>
      </c>
      <c r="M78" s="10" t="e">
        <f t="shared" si="4"/>
        <v>#DIV/0!</v>
      </c>
      <c r="N78" s="10" t="e">
        <f t="shared" si="5"/>
        <v>#DIV/0!</v>
      </c>
      <c r="O78" s="10" t="e">
        <f t="shared" si="6"/>
        <v>#DIV/0!</v>
      </c>
      <c r="P78" s="10" t="e">
        <f t="shared" si="7"/>
        <v>#DIV/0!</v>
      </c>
    </row>
    <row r="79" spans="1:16" ht="12.75">
      <c r="A79" s="10">
        <f>óxidos!A79</f>
        <v>0</v>
      </c>
      <c r="B79" s="10">
        <f>1000*óxidos!B79/60.08</f>
        <v>0</v>
      </c>
      <c r="C79" s="10">
        <f>1000*óxidos!C79/79.9</f>
        <v>0</v>
      </c>
      <c r="D79" s="10">
        <f>1000*óxidos!D79/101.96</f>
        <v>0</v>
      </c>
      <c r="E79" s="10">
        <f>1000*óxidos!E79/159.69</f>
        <v>0</v>
      </c>
      <c r="F79" s="10">
        <f>1000*óxidos!F79/71.85+1000*óxidos!H79/70.94</f>
        <v>0</v>
      </c>
      <c r="G79" s="10">
        <f>1000*óxidos!G79/40.3</f>
        <v>0</v>
      </c>
      <c r="H79" s="10">
        <f>1000*óxidos!H79/70.94</f>
        <v>0</v>
      </c>
      <c r="I79" s="10">
        <f>1000*óxidos!I79/56.08</f>
        <v>0</v>
      </c>
      <c r="J79" s="10">
        <f>1000*óxidos!J79/61.98</f>
        <v>0</v>
      </c>
      <c r="K79" s="10">
        <f>1000*óxidos!K79/94.2</f>
        <v>0</v>
      </c>
      <c r="L79" s="10">
        <f>1000*óxidos!L79/141.94</f>
        <v>0</v>
      </c>
      <c r="M79" s="10" t="e">
        <f t="shared" si="4"/>
        <v>#DIV/0!</v>
      </c>
      <c r="N79" s="10" t="e">
        <f t="shared" si="5"/>
        <v>#DIV/0!</v>
      </c>
      <c r="O79" s="10" t="e">
        <f t="shared" si="6"/>
        <v>#DIV/0!</v>
      </c>
      <c r="P79" s="10" t="e">
        <f t="shared" si="7"/>
        <v>#DIV/0!</v>
      </c>
    </row>
    <row r="80" spans="1:16" ht="12.75">
      <c r="A80" s="10">
        <f>óxidos!A80</f>
        <v>0</v>
      </c>
      <c r="B80" s="10">
        <f>1000*óxidos!B80/60.08</f>
        <v>0</v>
      </c>
      <c r="C80" s="10">
        <f>1000*óxidos!C80/79.9</f>
        <v>0</v>
      </c>
      <c r="D80" s="10">
        <f>1000*óxidos!D80/101.96</f>
        <v>0</v>
      </c>
      <c r="E80" s="10">
        <f>1000*óxidos!E80/159.69</f>
        <v>0</v>
      </c>
      <c r="F80" s="10">
        <f>1000*óxidos!F80/71.85+1000*óxidos!H80/70.94</f>
        <v>0</v>
      </c>
      <c r="G80" s="10">
        <f>1000*óxidos!G80/40.3</f>
        <v>0</v>
      </c>
      <c r="H80" s="10">
        <f>1000*óxidos!H80/70.94</f>
        <v>0</v>
      </c>
      <c r="I80" s="10">
        <f>1000*óxidos!I80/56.08</f>
        <v>0</v>
      </c>
      <c r="J80" s="10">
        <f>1000*óxidos!J80/61.98</f>
        <v>0</v>
      </c>
      <c r="K80" s="10">
        <f>1000*óxidos!K80/94.2</f>
        <v>0</v>
      </c>
      <c r="L80" s="10">
        <f>1000*óxidos!L80/141.94</f>
        <v>0</v>
      </c>
      <c r="M80" s="10" t="e">
        <f t="shared" si="4"/>
        <v>#DIV/0!</v>
      </c>
      <c r="N80" s="10" t="e">
        <f t="shared" si="5"/>
        <v>#DIV/0!</v>
      </c>
      <c r="O80" s="10" t="e">
        <f t="shared" si="6"/>
        <v>#DIV/0!</v>
      </c>
      <c r="P80" s="10" t="e">
        <f t="shared" si="7"/>
        <v>#DIV/0!</v>
      </c>
    </row>
    <row r="81" spans="1:16" ht="12.75">
      <c r="A81" s="10">
        <f>óxidos!A81</f>
        <v>0</v>
      </c>
      <c r="B81" s="10">
        <f>1000*óxidos!B81/60.08</f>
        <v>0</v>
      </c>
      <c r="C81" s="10">
        <f>1000*óxidos!C81/79.9</f>
        <v>0</v>
      </c>
      <c r="D81" s="10">
        <f>1000*óxidos!D81/101.96</f>
        <v>0</v>
      </c>
      <c r="E81" s="10">
        <f>1000*óxidos!E81/159.69</f>
        <v>0</v>
      </c>
      <c r="F81" s="10">
        <f>1000*óxidos!F81/71.85+1000*óxidos!H81/70.94</f>
        <v>0</v>
      </c>
      <c r="G81" s="10">
        <f>1000*óxidos!G81/40.3</f>
        <v>0</v>
      </c>
      <c r="H81" s="10">
        <f>1000*óxidos!H81/70.94</f>
        <v>0</v>
      </c>
      <c r="I81" s="10">
        <f>1000*óxidos!I81/56.08</f>
        <v>0</v>
      </c>
      <c r="J81" s="10">
        <f>1000*óxidos!J81/61.98</f>
        <v>0</v>
      </c>
      <c r="K81" s="10">
        <f>1000*óxidos!K81/94.2</f>
        <v>0</v>
      </c>
      <c r="L81" s="10">
        <f>1000*óxidos!L81/141.94</f>
        <v>0</v>
      </c>
      <c r="M81" s="10" t="e">
        <f t="shared" si="4"/>
        <v>#DIV/0!</v>
      </c>
      <c r="N81" s="10" t="e">
        <f t="shared" si="5"/>
        <v>#DIV/0!</v>
      </c>
      <c r="O81" s="10" t="e">
        <f t="shared" si="6"/>
        <v>#DIV/0!</v>
      </c>
      <c r="P81" s="10" t="e">
        <f t="shared" si="7"/>
        <v>#DIV/0!</v>
      </c>
    </row>
    <row r="82" spans="1:16" ht="12.75">
      <c r="A82" s="10">
        <f>óxidos!A82</f>
        <v>0</v>
      </c>
      <c r="B82" s="10">
        <f>1000*óxidos!B82/60.08</f>
        <v>0</v>
      </c>
      <c r="C82" s="10">
        <f>1000*óxidos!C82/79.9</f>
        <v>0</v>
      </c>
      <c r="D82" s="10">
        <f>1000*óxidos!D82/101.96</f>
        <v>0</v>
      </c>
      <c r="E82" s="10">
        <f>1000*óxidos!E82/159.69</f>
        <v>0</v>
      </c>
      <c r="F82" s="10">
        <f>1000*óxidos!F82/71.85+1000*óxidos!H82/70.94</f>
        <v>0</v>
      </c>
      <c r="G82" s="10">
        <f>1000*óxidos!G82/40.3</f>
        <v>0</v>
      </c>
      <c r="H82" s="10">
        <f>1000*óxidos!H82/70.94</f>
        <v>0</v>
      </c>
      <c r="I82" s="10">
        <f>1000*óxidos!I82/56.08</f>
        <v>0</v>
      </c>
      <c r="J82" s="10">
        <f>1000*óxidos!J82/61.98</f>
        <v>0</v>
      </c>
      <c r="K82" s="10">
        <f>1000*óxidos!K82/94.2</f>
        <v>0</v>
      </c>
      <c r="L82" s="10">
        <f>1000*óxidos!L82/141.94</f>
        <v>0</v>
      </c>
      <c r="M82" s="10" t="e">
        <f t="shared" si="4"/>
        <v>#DIV/0!</v>
      </c>
      <c r="N82" s="10" t="e">
        <f t="shared" si="5"/>
        <v>#DIV/0!</v>
      </c>
      <c r="O82" s="10" t="e">
        <f t="shared" si="6"/>
        <v>#DIV/0!</v>
      </c>
      <c r="P82" s="10" t="e">
        <f t="shared" si="7"/>
        <v>#DIV/0!</v>
      </c>
    </row>
    <row r="83" spans="1:16" ht="12.75">
      <c r="A83" s="10">
        <f>óxidos!A83</f>
        <v>0</v>
      </c>
      <c r="B83" s="10">
        <f>1000*óxidos!B83/60.08</f>
        <v>0</v>
      </c>
      <c r="C83" s="10">
        <f>1000*óxidos!C83/79.9</f>
        <v>0</v>
      </c>
      <c r="D83" s="10">
        <f>1000*óxidos!D83/101.96</f>
        <v>0</v>
      </c>
      <c r="E83" s="10">
        <f>1000*óxidos!E83/159.69</f>
        <v>0</v>
      </c>
      <c r="F83" s="10">
        <f>1000*óxidos!F83/71.85+1000*óxidos!H83/70.94</f>
        <v>0</v>
      </c>
      <c r="G83" s="10">
        <f>1000*óxidos!G83/40.3</f>
        <v>0</v>
      </c>
      <c r="H83" s="10">
        <f>1000*óxidos!H83/70.94</f>
        <v>0</v>
      </c>
      <c r="I83" s="10">
        <f>1000*óxidos!I83/56.08</f>
        <v>0</v>
      </c>
      <c r="J83" s="10">
        <f>1000*óxidos!J83/61.98</f>
        <v>0</v>
      </c>
      <c r="K83" s="10">
        <f>1000*óxidos!K83/94.2</f>
        <v>0</v>
      </c>
      <c r="L83" s="10">
        <f>1000*óxidos!L83/141.94</f>
        <v>0</v>
      </c>
      <c r="M83" s="10" t="e">
        <f t="shared" si="4"/>
        <v>#DIV/0!</v>
      </c>
      <c r="N83" s="10" t="e">
        <f t="shared" si="5"/>
        <v>#DIV/0!</v>
      </c>
      <c r="O83" s="10" t="e">
        <f t="shared" si="6"/>
        <v>#DIV/0!</v>
      </c>
      <c r="P83" s="10" t="e">
        <f t="shared" si="7"/>
        <v>#DIV/0!</v>
      </c>
    </row>
    <row r="84" spans="1:16" ht="12.75">
      <c r="A84" s="10">
        <f>óxidos!A84</f>
        <v>0</v>
      </c>
      <c r="B84" s="10">
        <f>1000*óxidos!B84/60.08</f>
        <v>0</v>
      </c>
      <c r="C84" s="10">
        <f>1000*óxidos!C84/79.9</f>
        <v>0</v>
      </c>
      <c r="D84" s="10">
        <f>1000*óxidos!D84/101.96</f>
        <v>0</v>
      </c>
      <c r="E84" s="10">
        <f>1000*óxidos!E84/159.69</f>
        <v>0</v>
      </c>
      <c r="F84" s="10">
        <f>1000*óxidos!F84/71.85+1000*óxidos!H84/70.94</f>
        <v>0</v>
      </c>
      <c r="G84" s="10">
        <f>1000*óxidos!G84/40.3</f>
        <v>0</v>
      </c>
      <c r="H84" s="10">
        <f>1000*óxidos!H84/70.94</f>
        <v>0</v>
      </c>
      <c r="I84" s="10">
        <f>1000*óxidos!I84/56.08</f>
        <v>0</v>
      </c>
      <c r="J84" s="10">
        <f>1000*óxidos!J84/61.98</f>
        <v>0</v>
      </c>
      <c r="K84" s="10">
        <f>1000*óxidos!K84/94.2</f>
        <v>0</v>
      </c>
      <c r="L84" s="10">
        <f>1000*óxidos!L84/141.94</f>
        <v>0</v>
      </c>
      <c r="M84" s="10" t="e">
        <f t="shared" si="4"/>
        <v>#DIV/0!</v>
      </c>
      <c r="N84" s="10" t="e">
        <f t="shared" si="5"/>
        <v>#DIV/0!</v>
      </c>
      <c r="O84" s="10" t="e">
        <f t="shared" si="6"/>
        <v>#DIV/0!</v>
      </c>
      <c r="P84" s="10" t="e">
        <f t="shared" si="7"/>
        <v>#DIV/0!</v>
      </c>
    </row>
    <row r="85" spans="1:16" ht="12.75">
      <c r="A85" s="10">
        <f>óxidos!A85</f>
        <v>0</v>
      </c>
      <c r="B85" s="10">
        <f>1000*óxidos!B85/60.08</f>
        <v>0</v>
      </c>
      <c r="C85" s="10">
        <f>1000*óxidos!C85/79.9</f>
        <v>0</v>
      </c>
      <c r="D85" s="10">
        <f>1000*óxidos!D85/101.96</f>
        <v>0</v>
      </c>
      <c r="E85" s="10">
        <f>1000*óxidos!E85/159.69</f>
        <v>0</v>
      </c>
      <c r="F85" s="10">
        <f>1000*óxidos!F85/71.85+1000*óxidos!H85/70.94</f>
        <v>0</v>
      </c>
      <c r="G85" s="10">
        <f>1000*óxidos!G85/40.3</f>
        <v>0</v>
      </c>
      <c r="H85" s="10">
        <f>1000*óxidos!H85/70.94</f>
        <v>0</v>
      </c>
      <c r="I85" s="10">
        <f>1000*óxidos!I85/56.08</f>
        <v>0</v>
      </c>
      <c r="J85" s="10">
        <f>1000*óxidos!J85/61.98</f>
        <v>0</v>
      </c>
      <c r="K85" s="10">
        <f>1000*óxidos!K85/94.2</f>
        <v>0</v>
      </c>
      <c r="L85" s="10">
        <f>1000*óxidos!L85/141.94</f>
        <v>0</v>
      </c>
      <c r="M85" s="10" t="e">
        <f t="shared" si="4"/>
        <v>#DIV/0!</v>
      </c>
      <c r="N85" s="10" t="e">
        <f t="shared" si="5"/>
        <v>#DIV/0!</v>
      </c>
      <c r="O85" s="10" t="e">
        <f t="shared" si="6"/>
        <v>#DIV/0!</v>
      </c>
      <c r="P85" s="10" t="e">
        <f t="shared" si="7"/>
        <v>#DIV/0!</v>
      </c>
    </row>
    <row r="86" spans="1:16" ht="12.75">
      <c r="A86" s="10">
        <f>óxidos!A86</f>
        <v>0</v>
      </c>
      <c r="B86" s="10">
        <f>1000*óxidos!B86/60.08</f>
        <v>0</v>
      </c>
      <c r="C86" s="10">
        <f>1000*óxidos!C86/79.9</f>
        <v>0</v>
      </c>
      <c r="D86" s="10">
        <f>1000*óxidos!D86/101.96</f>
        <v>0</v>
      </c>
      <c r="E86" s="10">
        <f>1000*óxidos!E86/159.69</f>
        <v>0</v>
      </c>
      <c r="F86" s="10">
        <f>1000*óxidos!F86/71.85+1000*óxidos!H86/70.94</f>
        <v>0</v>
      </c>
      <c r="G86" s="10">
        <f>1000*óxidos!G86/40.3</f>
        <v>0</v>
      </c>
      <c r="H86" s="10">
        <f>1000*óxidos!H86/70.94</f>
        <v>0</v>
      </c>
      <c r="I86" s="10">
        <f>1000*óxidos!I86/56.08</f>
        <v>0</v>
      </c>
      <c r="J86" s="10">
        <f>1000*óxidos!J86/61.98</f>
        <v>0</v>
      </c>
      <c r="K86" s="10">
        <f>1000*óxidos!K86/94.2</f>
        <v>0</v>
      </c>
      <c r="L86" s="10">
        <f>1000*óxidos!L86/141.94</f>
        <v>0</v>
      </c>
      <c r="M86" s="10" t="e">
        <f t="shared" si="4"/>
        <v>#DIV/0!</v>
      </c>
      <c r="N86" s="10" t="e">
        <f t="shared" si="5"/>
        <v>#DIV/0!</v>
      </c>
      <c r="O86" s="10" t="e">
        <f t="shared" si="6"/>
        <v>#DIV/0!</v>
      </c>
      <c r="P86" s="10" t="e">
        <f t="shared" si="7"/>
        <v>#DIV/0!</v>
      </c>
    </row>
    <row r="87" spans="1:16" ht="12.75">
      <c r="A87" s="10">
        <f>óxidos!A87</f>
        <v>0</v>
      </c>
      <c r="B87" s="10">
        <f>1000*óxidos!B87/60.08</f>
        <v>0</v>
      </c>
      <c r="C87" s="10">
        <f>1000*óxidos!C87/79.9</f>
        <v>0</v>
      </c>
      <c r="D87" s="10">
        <f>1000*óxidos!D87/101.96</f>
        <v>0</v>
      </c>
      <c r="E87" s="10">
        <f>1000*óxidos!E87/159.69</f>
        <v>0</v>
      </c>
      <c r="F87" s="10">
        <f>1000*óxidos!F87/71.85+1000*óxidos!H87/70.94</f>
        <v>0</v>
      </c>
      <c r="G87" s="10">
        <f>1000*óxidos!G87/40.3</f>
        <v>0</v>
      </c>
      <c r="H87" s="10">
        <f>1000*óxidos!H87/70.94</f>
        <v>0</v>
      </c>
      <c r="I87" s="10">
        <f>1000*óxidos!I87/56.08</f>
        <v>0</v>
      </c>
      <c r="J87" s="10">
        <f>1000*óxidos!J87/61.98</f>
        <v>0</v>
      </c>
      <c r="K87" s="10">
        <f>1000*óxidos!K87/94.2</f>
        <v>0</v>
      </c>
      <c r="L87" s="10">
        <f>1000*óxidos!L87/141.94</f>
        <v>0</v>
      </c>
      <c r="M87" s="10" t="e">
        <f t="shared" si="4"/>
        <v>#DIV/0!</v>
      </c>
      <c r="N87" s="10" t="e">
        <f t="shared" si="5"/>
        <v>#DIV/0!</v>
      </c>
      <c r="O87" s="10" t="e">
        <f t="shared" si="6"/>
        <v>#DIV/0!</v>
      </c>
      <c r="P87" s="10" t="e">
        <f t="shared" si="7"/>
        <v>#DIV/0!</v>
      </c>
    </row>
    <row r="88" spans="1:16" ht="12.75">
      <c r="A88" s="10">
        <f>óxidos!A88</f>
        <v>0</v>
      </c>
      <c r="B88" s="10">
        <f>1000*óxidos!B88/60.08</f>
        <v>0</v>
      </c>
      <c r="C88" s="10">
        <f>1000*óxidos!C88/79.9</f>
        <v>0</v>
      </c>
      <c r="D88" s="10">
        <f>1000*óxidos!D88/101.96</f>
        <v>0</v>
      </c>
      <c r="E88" s="10">
        <f>1000*óxidos!E88/159.69</f>
        <v>0</v>
      </c>
      <c r="F88" s="10">
        <f>1000*óxidos!F88/71.85+1000*óxidos!H88/70.94</f>
        <v>0</v>
      </c>
      <c r="G88" s="10">
        <f>1000*óxidos!G88/40.3</f>
        <v>0</v>
      </c>
      <c r="H88" s="10">
        <f>1000*óxidos!H88/70.94</f>
        <v>0</v>
      </c>
      <c r="I88" s="10">
        <f>1000*óxidos!I88/56.08</f>
        <v>0</v>
      </c>
      <c r="J88" s="10">
        <f>1000*óxidos!J88/61.98</f>
        <v>0</v>
      </c>
      <c r="K88" s="10">
        <f>1000*óxidos!K88/94.2</f>
        <v>0</v>
      </c>
      <c r="L88" s="10">
        <f>1000*óxidos!L88/141.94</f>
        <v>0</v>
      </c>
      <c r="M88" s="10" t="e">
        <f t="shared" si="4"/>
        <v>#DIV/0!</v>
      </c>
      <c r="N88" s="10" t="e">
        <f t="shared" si="5"/>
        <v>#DIV/0!</v>
      </c>
      <c r="O88" s="10" t="e">
        <f t="shared" si="6"/>
        <v>#DIV/0!</v>
      </c>
      <c r="P88" s="10" t="e">
        <f t="shared" si="7"/>
        <v>#DIV/0!</v>
      </c>
    </row>
    <row r="89" spans="1:16" ht="12.75">
      <c r="A89" s="10">
        <f>óxidos!A89</f>
        <v>0</v>
      </c>
      <c r="B89" s="10">
        <f>1000*óxidos!B89/60.08</f>
        <v>0</v>
      </c>
      <c r="C89" s="10">
        <f>1000*óxidos!C89/79.9</f>
        <v>0</v>
      </c>
      <c r="D89" s="10">
        <f>1000*óxidos!D89/101.96</f>
        <v>0</v>
      </c>
      <c r="E89" s="10">
        <f>1000*óxidos!E89/159.69</f>
        <v>0</v>
      </c>
      <c r="F89" s="10">
        <f>1000*óxidos!F89/71.85+1000*óxidos!H89/70.94</f>
        <v>0</v>
      </c>
      <c r="G89" s="10">
        <f>1000*óxidos!G89/40.3</f>
        <v>0</v>
      </c>
      <c r="H89" s="10">
        <f>1000*óxidos!H89/70.94</f>
        <v>0</v>
      </c>
      <c r="I89" s="10">
        <f>1000*óxidos!I89/56.08</f>
        <v>0</v>
      </c>
      <c r="J89" s="10">
        <f>1000*óxidos!J89/61.98</f>
        <v>0</v>
      </c>
      <c r="K89" s="10">
        <f>1000*óxidos!K89/94.2</f>
        <v>0</v>
      </c>
      <c r="L89" s="10">
        <f>1000*óxidos!L89/141.94</f>
        <v>0</v>
      </c>
      <c r="M89" s="10" t="e">
        <f t="shared" si="4"/>
        <v>#DIV/0!</v>
      </c>
      <c r="N89" s="10" t="e">
        <f t="shared" si="5"/>
        <v>#DIV/0!</v>
      </c>
      <c r="O89" s="10" t="e">
        <f t="shared" si="6"/>
        <v>#DIV/0!</v>
      </c>
      <c r="P89" s="10" t="e">
        <f t="shared" si="7"/>
        <v>#DIV/0!</v>
      </c>
    </row>
    <row r="90" spans="1:16" ht="12.75">
      <c r="A90" s="10">
        <f>óxidos!A90</f>
        <v>0</v>
      </c>
      <c r="B90" s="10">
        <f>1000*óxidos!B90/60.08</f>
        <v>0</v>
      </c>
      <c r="C90" s="10">
        <f>1000*óxidos!C90/79.9</f>
        <v>0</v>
      </c>
      <c r="D90" s="10">
        <f>1000*óxidos!D90/101.96</f>
        <v>0</v>
      </c>
      <c r="E90" s="10">
        <f>1000*óxidos!E90/159.69</f>
        <v>0</v>
      </c>
      <c r="F90" s="10">
        <f>1000*óxidos!F90/71.85+1000*óxidos!H90/70.94</f>
        <v>0</v>
      </c>
      <c r="G90" s="10">
        <f>1000*óxidos!G90/40.3</f>
        <v>0</v>
      </c>
      <c r="H90" s="10">
        <f>1000*óxidos!H90/70.94</f>
        <v>0</v>
      </c>
      <c r="I90" s="10">
        <f>1000*óxidos!I90/56.08</f>
        <v>0</v>
      </c>
      <c r="J90" s="10">
        <f>1000*óxidos!J90/61.98</f>
        <v>0</v>
      </c>
      <c r="K90" s="10">
        <f>1000*óxidos!K90/94.2</f>
        <v>0</v>
      </c>
      <c r="L90" s="10">
        <f>1000*óxidos!L90/141.94</f>
        <v>0</v>
      </c>
      <c r="M90" s="10" t="e">
        <f t="shared" si="4"/>
        <v>#DIV/0!</v>
      </c>
      <c r="N90" s="10" t="e">
        <f t="shared" si="5"/>
        <v>#DIV/0!</v>
      </c>
      <c r="O90" s="10" t="e">
        <f t="shared" si="6"/>
        <v>#DIV/0!</v>
      </c>
      <c r="P90" s="10" t="e">
        <f t="shared" si="7"/>
        <v>#DIV/0!</v>
      </c>
    </row>
    <row r="91" spans="1:16" ht="12.75">
      <c r="A91" s="10">
        <f>óxidos!A91</f>
        <v>0</v>
      </c>
      <c r="B91" s="10">
        <f>1000*óxidos!B91/60.08</f>
        <v>0</v>
      </c>
      <c r="C91" s="10">
        <f>1000*óxidos!C91/79.9</f>
        <v>0</v>
      </c>
      <c r="D91" s="10">
        <f>1000*óxidos!D91/101.96</f>
        <v>0</v>
      </c>
      <c r="E91" s="10">
        <f>1000*óxidos!E91/159.69</f>
        <v>0</v>
      </c>
      <c r="F91" s="10">
        <f>1000*óxidos!F91/71.85+1000*óxidos!H91/70.94</f>
        <v>0</v>
      </c>
      <c r="G91" s="10">
        <f>1000*óxidos!G91/40.3</f>
        <v>0</v>
      </c>
      <c r="H91" s="10">
        <f>1000*óxidos!H91/70.94</f>
        <v>0</v>
      </c>
      <c r="I91" s="10">
        <f>1000*óxidos!I91/56.08</f>
        <v>0</v>
      </c>
      <c r="J91" s="10">
        <f>1000*óxidos!J91/61.98</f>
        <v>0</v>
      </c>
      <c r="K91" s="10">
        <f>1000*óxidos!K91/94.2</f>
        <v>0</v>
      </c>
      <c r="L91" s="10">
        <f>1000*óxidos!L91/141.94</f>
        <v>0</v>
      </c>
      <c r="M91" s="10" t="e">
        <f t="shared" si="4"/>
        <v>#DIV/0!</v>
      </c>
      <c r="N91" s="10" t="e">
        <f t="shared" si="5"/>
        <v>#DIV/0!</v>
      </c>
      <c r="O91" s="10" t="e">
        <f t="shared" si="6"/>
        <v>#DIV/0!</v>
      </c>
      <c r="P91" s="10" t="e">
        <f t="shared" si="7"/>
        <v>#DIV/0!</v>
      </c>
    </row>
    <row r="92" spans="1:16" ht="12.75">
      <c r="A92" s="10">
        <f>óxidos!A92</f>
        <v>0</v>
      </c>
      <c r="B92" s="10">
        <f>1000*óxidos!B92/60.08</f>
        <v>0</v>
      </c>
      <c r="C92" s="10">
        <f>1000*óxidos!C92/79.9</f>
        <v>0</v>
      </c>
      <c r="D92" s="10">
        <f>1000*óxidos!D92/101.96</f>
        <v>0</v>
      </c>
      <c r="E92" s="10">
        <f>1000*óxidos!E92/159.69</f>
        <v>0</v>
      </c>
      <c r="F92" s="10">
        <f>1000*óxidos!F92/71.85+1000*óxidos!H92/70.94</f>
        <v>0</v>
      </c>
      <c r="G92" s="10">
        <f>1000*óxidos!G92/40.3</f>
        <v>0</v>
      </c>
      <c r="H92" s="10">
        <f>1000*óxidos!H92/70.94</f>
        <v>0</v>
      </c>
      <c r="I92" s="10">
        <f>1000*óxidos!I92/56.08</f>
        <v>0</v>
      </c>
      <c r="J92" s="10">
        <f>1000*óxidos!J92/61.98</f>
        <v>0</v>
      </c>
      <c r="K92" s="10">
        <f>1000*óxidos!K92/94.2</f>
        <v>0</v>
      </c>
      <c r="L92" s="10">
        <f>1000*óxidos!L92/141.94</f>
        <v>0</v>
      </c>
      <c r="M92" s="10" t="e">
        <f t="shared" si="4"/>
        <v>#DIV/0!</v>
      </c>
      <c r="N92" s="10" t="e">
        <f t="shared" si="5"/>
        <v>#DIV/0!</v>
      </c>
      <c r="O92" s="10" t="e">
        <f t="shared" si="6"/>
        <v>#DIV/0!</v>
      </c>
      <c r="P92" s="10" t="e">
        <f t="shared" si="7"/>
        <v>#DIV/0!</v>
      </c>
    </row>
    <row r="93" spans="1:16" ht="12.75">
      <c r="A93" s="10">
        <f>óxidos!A93</f>
        <v>0</v>
      </c>
      <c r="B93" s="10">
        <f>1000*óxidos!B93/60.08</f>
        <v>0</v>
      </c>
      <c r="C93" s="10">
        <f>1000*óxidos!C93/79.9</f>
        <v>0</v>
      </c>
      <c r="D93" s="10">
        <f>1000*óxidos!D93/101.96</f>
        <v>0</v>
      </c>
      <c r="E93" s="10">
        <f>1000*óxidos!E93/159.69</f>
        <v>0</v>
      </c>
      <c r="F93" s="10">
        <f>1000*óxidos!F93/71.85+1000*óxidos!H93/70.94</f>
        <v>0</v>
      </c>
      <c r="G93" s="10">
        <f>1000*óxidos!G93/40.3</f>
        <v>0</v>
      </c>
      <c r="H93" s="10">
        <f>1000*óxidos!H93/70.94</f>
        <v>0</v>
      </c>
      <c r="I93" s="10">
        <f>1000*óxidos!I93/56.08</f>
        <v>0</v>
      </c>
      <c r="J93" s="10">
        <f>1000*óxidos!J93/61.98</f>
        <v>0</v>
      </c>
      <c r="K93" s="10">
        <f>1000*óxidos!K93/94.2</f>
        <v>0</v>
      </c>
      <c r="L93" s="10">
        <f>1000*óxidos!L93/141.94</f>
        <v>0</v>
      </c>
      <c r="M93" s="10" t="e">
        <f t="shared" si="4"/>
        <v>#DIV/0!</v>
      </c>
      <c r="N93" s="10" t="e">
        <f t="shared" si="5"/>
        <v>#DIV/0!</v>
      </c>
      <c r="O93" s="10" t="e">
        <f t="shared" si="6"/>
        <v>#DIV/0!</v>
      </c>
      <c r="P93" s="10" t="e">
        <f t="shared" si="7"/>
        <v>#DIV/0!</v>
      </c>
    </row>
    <row r="94" spans="1:16" ht="12.75">
      <c r="A94" s="10">
        <f>óxidos!A94</f>
        <v>0</v>
      </c>
      <c r="B94" s="10">
        <f>1000*óxidos!B94/60.08</f>
        <v>0</v>
      </c>
      <c r="C94" s="10">
        <f>1000*óxidos!C94/79.9</f>
        <v>0</v>
      </c>
      <c r="D94" s="10">
        <f>1000*óxidos!D94/101.96</f>
        <v>0</v>
      </c>
      <c r="E94" s="10">
        <f>1000*óxidos!E94/159.69</f>
        <v>0</v>
      </c>
      <c r="F94" s="10">
        <f>1000*óxidos!F94/71.85+1000*óxidos!H94/70.94</f>
        <v>0</v>
      </c>
      <c r="G94" s="10">
        <f>1000*óxidos!G94/40.3</f>
        <v>0</v>
      </c>
      <c r="H94" s="10">
        <f>1000*óxidos!H94/70.94</f>
        <v>0</v>
      </c>
      <c r="I94" s="10">
        <f>1000*óxidos!I94/56.08</f>
        <v>0</v>
      </c>
      <c r="J94" s="10">
        <f>1000*óxidos!J94/61.98</f>
        <v>0</v>
      </c>
      <c r="K94" s="10">
        <f>1000*óxidos!K94/94.2</f>
        <v>0</v>
      </c>
      <c r="L94" s="10">
        <f>1000*óxidos!L94/141.94</f>
        <v>0</v>
      </c>
      <c r="M94" s="10" t="e">
        <f t="shared" si="4"/>
        <v>#DIV/0!</v>
      </c>
      <c r="N94" s="10" t="e">
        <f t="shared" si="5"/>
        <v>#DIV/0!</v>
      </c>
      <c r="O94" s="10" t="e">
        <f t="shared" si="6"/>
        <v>#DIV/0!</v>
      </c>
      <c r="P94" s="10" t="e">
        <f t="shared" si="7"/>
        <v>#DIV/0!</v>
      </c>
    </row>
    <row r="95" spans="1:16" ht="12.75">
      <c r="A95" s="10">
        <f>óxidos!A95</f>
        <v>0</v>
      </c>
      <c r="B95" s="10">
        <f>1000*óxidos!B95/60.08</f>
        <v>0</v>
      </c>
      <c r="C95" s="10">
        <f>1000*óxidos!C95/79.9</f>
        <v>0</v>
      </c>
      <c r="D95" s="10">
        <f>1000*óxidos!D95/101.96</f>
        <v>0</v>
      </c>
      <c r="E95" s="10">
        <f>1000*óxidos!E95/159.69</f>
        <v>0</v>
      </c>
      <c r="F95" s="10">
        <f>1000*óxidos!F95/71.85+1000*óxidos!H95/70.94</f>
        <v>0</v>
      </c>
      <c r="G95" s="10">
        <f>1000*óxidos!G95/40.3</f>
        <v>0</v>
      </c>
      <c r="H95" s="10">
        <f>1000*óxidos!H95/70.94</f>
        <v>0</v>
      </c>
      <c r="I95" s="10">
        <f>1000*óxidos!I95/56.08</f>
        <v>0</v>
      </c>
      <c r="J95" s="10">
        <f>1000*óxidos!J95/61.98</f>
        <v>0</v>
      </c>
      <c r="K95" s="10">
        <f>1000*óxidos!K95/94.2</f>
        <v>0</v>
      </c>
      <c r="L95" s="10">
        <f>1000*óxidos!L95/141.94</f>
        <v>0</v>
      </c>
      <c r="M95" s="10" t="e">
        <f t="shared" si="4"/>
        <v>#DIV/0!</v>
      </c>
      <c r="N95" s="10" t="e">
        <f t="shared" si="5"/>
        <v>#DIV/0!</v>
      </c>
      <c r="O95" s="10" t="e">
        <f t="shared" si="6"/>
        <v>#DIV/0!</v>
      </c>
      <c r="P95" s="10" t="e">
        <f t="shared" si="7"/>
        <v>#DIV/0!</v>
      </c>
    </row>
    <row r="96" spans="1:16" ht="12.75">
      <c r="A96" s="10">
        <f>óxidos!A96</f>
        <v>0</v>
      </c>
      <c r="B96" s="10">
        <f>1000*óxidos!B96/60.08</f>
        <v>0</v>
      </c>
      <c r="C96" s="10">
        <f>1000*óxidos!C96/79.9</f>
        <v>0</v>
      </c>
      <c r="D96" s="10">
        <f>1000*óxidos!D96/101.96</f>
        <v>0</v>
      </c>
      <c r="E96" s="10">
        <f>1000*óxidos!E96/159.69</f>
        <v>0</v>
      </c>
      <c r="F96" s="10">
        <f>1000*óxidos!F96/71.85+1000*óxidos!H96/70.94</f>
        <v>0</v>
      </c>
      <c r="G96" s="10">
        <f>1000*óxidos!G96/40.3</f>
        <v>0</v>
      </c>
      <c r="H96" s="10">
        <f>1000*óxidos!H96/70.94</f>
        <v>0</v>
      </c>
      <c r="I96" s="10">
        <f>1000*óxidos!I96/56.08</f>
        <v>0</v>
      </c>
      <c r="J96" s="10">
        <f>1000*óxidos!J96/61.98</f>
        <v>0</v>
      </c>
      <c r="K96" s="10">
        <f>1000*óxidos!K96/94.2</f>
        <v>0</v>
      </c>
      <c r="L96" s="10">
        <f>1000*óxidos!L96/141.94</f>
        <v>0</v>
      </c>
      <c r="M96" s="10" t="e">
        <f t="shared" si="4"/>
        <v>#DIV/0!</v>
      </c>
      <c r="N96" s="10" t="e">
        <f t="shared" si="5"/>
        <v>#DIV/0!</v>
      </c>
      <c r="O96" s="10" t="e">
        <f t="shared" si="6"/>
        <v>#DIV/0!</v>
      </c>
      <c r="P96" s="10" t="e">
        <f t="shared" si="7"/>
        <v>#DIV/0!</v>
      </c>
    </row>
    <row r="97" spans="1:16" ht="12.75">
      <c r="A97" s="10">
        <f>óxidos!A97</f>
        <v>0</v>
      </c>
      <c r="B97" s="10">
        <f>1000*óxidos!B97/60.08</f>
        <v>0</v>
      </c>
      <c r="C97" s="10">
        <f>1000*óxidos!C97/79.9</f>
        <v>0</v>
      </c>
      <c r="D97" s="10">
        <f>1000*óxidos!D97/101.96</f>
        <v>0</v>
      </c>
      <c r="E97" s="10">
        <f>1000*óxidos!E97/159.69</f>
        <v>0</v>
      </c>
      <c r="F97" s="10">
        <f>1000*óxidos!F97/71.85+1000*óxidos!H97/70.94</f>
        <v>0</v>
      </c>
      <c r="G97" s="10">
        <f>1000*óxidos!G97/40.3</f>
        <v>0</v>
      </c>
      <c r="H97" s="10">
        <f>1000*óxidos!H97/70.94</f>
        <v>0</v>
      </c>
      <c r="I97" s="10">
        <f>1000*óxidos!I97/56.08</f>
        <v>0</v>
      </c>
      <c r="J97" s="10">
        <f>1000*óxidos!J97/61.98</f>
        <v>0</v>
      </c>
      <c r="K97" s="10">
        <f>1000*óxidos!K97/94.2</f>
        <v>0</v>
      </c>
      <c r="L97" s="10">
        <f>1000*óxidos!L97/141.94</f>
        <v>0</v>
      </c>
      <c r="M97" s="10" t="e">
        <f t="shared" si="4"/>
        <v>#DIV/0!</v>
      </c>
      <c r="N97" s="10" t="e">
        <f t="shared" si="5"/>
        <v>#DIV/0!</v>
      </c>
      <c r="O97" s="10" t="e">
        <f t="shared" si="6"/>
        <v>#DIV/0!</v>
      </c>
      <c r="P97" s="10" t="e">
        <f t="shared" si="7"/>
        <v>#DIV/0!</v>
      </c>
    </row>
    <row r="98" spans="1:16" ht="12.75">
      <c r="A98" s="10">
        <f>óxidos!A98</f>
        <v>0</v>
      </c>
      <c r="B98" s="10">
        <f>1000*óxidos!B98/60.08</f>
        <v>0</v>
      </c>
      <c r="C98" s="10">
        <f>1000*óxidos!C98/79.9</f>
        <v>0</v>
      </c>
      <c r="D98" s="10">
        <f>1000*óxidos!D98/101.96</f>
        <v>0</v>
      </c>
      <c r="E98" s="10">
        <f>1000*óxidos!E98/159.69</f>
        <v>0</v>
      </c>
      <c r="F98" s="10">
        <f>1000*óxidos!F98/71.85+1000*óxidos!H98/70.94</f>
        <v>0</v>
      </c>
      <c r="G98" s="10">
        <f>1000*óxidos!G98/40.3</f>
        <v>0</v>
      </c>
      <c r="H98" s="10">
        <f>1000*óxidos!H98/70.94</f>
        <v>0</v>
      </c>
      <c r="I98" s="10">
        <f>1000*óxidos!I98/56.08</f>
        <v>0</v>
      </c>
      <c r="J98" s="10">
        <f>1000*óxidos!J98/61.98</f>
        <v>0</v>
      </c>
      <c r="K98" s="10">
        <f>1000*óxidos!K98/94.2</f>
        <v>0</v>
      </c>
      <c r="L98" s="10">
        <f>1000*óxidos!L98/141.94</f>
        <v>0</v>
      </c>
      <c r="M98" s="10" t="e">
        <f t="shared" si="4"/>
        <v>#DIV/0!</v>
      </c>
      <c r="N98" s="10" t="e">
        <f t="shared" si="5"/>
        <v>#DIV/0!</v>
      </c>
      <c r="O98" s="10" t="e">
        <f t="shared" si="6"/>
        <v>#DIV/0!</v>
      </c>
      <c r="P98" s="10" t="e">
        <f t="shared" si="7"/>
        <v>#DIV/0!</v>
      </c>
    </row>
    <row r="99" spans="1:16" ht="12.75">
      <c r="A99" s="10">
        <f>óxidos!A99</f>
        <v>0</v>
      </c>
      <c r="B99" s="10">
        <f>1000*óxidos!B99/60.08</f>
        <v>0</v>
      </c>
      <c r="C99" s="10">
        <f>1000*óxidos!C99/79.9</f>
        <v>0</v>
      </c>
      <c r="D99" s="10">
        <f>1000*óxidos!D99/101.96</f>
        <v>0</v>
      </c>
      <c r="E99" s="10">
        <f>1000*óxidos!E99/159.69</f>
        <v>0</v>
      </c>
      <c r="F99" s="10">
        <f>1000*óxidos!F99/71.85+1000*óxidos!H99/70.94</f>
        <v>0</v>
      </c>
      <c r="G99" s="10">
        <f>1000*óxidos!G99/40.3</f>
        <v>0</v>
      </c>
      <c r="H99" s="10">
        <f>1000*óxidos!H99/70.94</f>
        <v>0</v>
      </c>
      <c r="I99" s="10">
        <f>1000*óxidos!I99/56.08</f>
        <v>0</v>
      </c>
      <c r="J99" s="10">
        <f>1000*óxidos!J99/61.98</f>
        <v>0</v>
      </c>
      <c r="K99" s="10">
        <f>1000*óxidos!K99/94.2</f>
        <v>0</v>
      </c>
      <c r="L99" s="10">
        <f>1000*óxidos!L99/141.94</f>
        <v>0</v>
      </c>
      <c r="M99" s="10" t="e">
        <f t="shared" si="4"/>
        <v>#DIV/0!</v>
      </c>
      <c r="N99" s="10" t="e">
        <f t="shared" si="5"/>
        <v>#DIV/0!</v>
      </c>
      <c r="O99" s="10" t="e">
        <f t="shared" si="6"/>
        <v>#DIV/0!</v>
      </c>
      <c r="P99" s="10" t="e">
        <f t="shared" si="7"/>
        <v>#DIV/0!</v>
      </c>
    </row>
    <row r="100" spans="1:16" ht="12.75">
      <c r="A100" s="10">
        <f>óxidos!A100</f>
        <v>0</v>
      </c>
      <c r="B100" s="10">
        <f>1000*óxidos!B100/60.08</f>
        <v>0</v>
      </c>
      <c r="C100" s="10">
        <f>1000*óxidos!C100/79.9</f>
        <v>0</v>
      </c>
      <c r="D100" s="10">
        <f>1000*óxidos!D100/101.96</f>
        <v>0</v>
      </c>
      <c r="E100" s="10">
        <f>1000*óxidos!E100/159.69</f>
        <v>0</v>
      </c>
      <c r="F100" s="10">
        <f>1000*óxidos!F100/71.85+1000*óxidos!H100/70.94</f>
        <v>0</v>
      </c>
      <c r="G100" s="10">
        <f>1000*óxidos!G100/40.3</f>
        <v>0</v>
      </c>
      <c r="H100" s="10">
        <f>1000*óxidos!H100/70.94</f>
        <v>0</v>
      </c>
      <c r="I100" s="10">
        <f>1000*óxidos!I100/56.08</f>
        <v>0</v>
      </c>
      <c r="J100" s="10">
        <f>1000*óxidos!J100/61.98</f>
        <v>0</v>
      </c>
      <c r="K100" s="10">
        <f>1000*óxidos!K100/94.2</f>
        <v>0</v>
      </c>
      <c r="L100" s="10">
        <f>1000*óxidos!L100/141.94</f>
        <v>0</v>
      </c>
      <c r="M100" s="10" t="e">
        <f t="shared" si="4"/>
        <v>#DIV/0!</v>
      </c>
      <c r="N100" s="10" t="e">
        <f t="shared" si="5"/>
        <v>#DIV/0!</v>
      </c>
      <c r="O100" s="10" t="e">
        <f t="shared" si="6"/>
        <v>#DIV/0!</v>
      </c>
      <c r="P100" s="10" t="e">
        <f t="shared" si="7"/>
        <v>#DIV/0!</v>
      </c>
    </row>
    <row r="101" spans="1:16" ht="12.75">
      <c r="A101" s="10">
        <f>óxidos!A101</f>
        <v>0</v>
      </c>
      <c r="B101" s="10">
        <f>1000*óxidos!B101/60.08</f>
        <v>0</v>
      </c>
      <c r="C101" s="10">
        <f>1000*óxidos!C101/79.9</f>
        <v>0</v>
      </c>
      <c r="D101" s="10">
        <f>1000*óxidos!D101/101.96</f>
        <v>0</v>
      </c>
      <c r="E101" s="10">
        <f>1000*óxidos!E101/159.69</f>
        <v>0</v>
      </c>
      <c r="F101" s="10">
        <f>1000*óxidos!F101/71.85+1000*óxidos!H101/70.94</f>
        <v>0</v>
      </c>
      <c r="G101" s="10">
        <f>1000*óxidos!G101/40.3</f>
        <v>0</v>
      </c>
      <c r="H101" s="10">
        <f>1000*óxidos!H101/70.94</f>
        <v>0</v>
      </c>
      <c r="I101" s="10">
        <f>1000*óxidos!I101/56.08</f>
        <v>0</v>
      </c>
      <c r="J101" s="10">
        <f>1000*óxidos!J101/61.98</f>
        <v>0</v>
      </c>
      <c r="K101" s="10">
        <f>1000*óxidos!K101/94.2</f>
        <v>0</v>
      </c>
      <c r="L101" s="10">
        <f>1000*óxidos!L101/141.94</f>
        <v>0</v>
      </c>
      <c r="M101" s="10" t="e">
        <f t="shared" si="4"/>
        <v>#DIV/0!</v>
      </c>
      <c r="N101" s="10" t="e">
        <f t="shared" si="5"/>
        <v>#DIV/0!</v>
      </c>
      <c r="O101" s="10" t="e">
        <f t="shared" si="6"/>
        <v>#DIV/0!</v>
      </c>
      <c r="P101" s="10" t="e">
        <f t="shared" si="7"/>
        <v>#DIV/0!</v>
      </c>
    </row>
  </sheetData>
  <sheetProtection password="E301" sheet="1" objects="1" scenarios="1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workbookViewId="0" topLeftCell="A14">
      <selection activeCell="Q8" sqref="Q8"/>
    </sheetView>
  </sheetViews>
  <sheetFormatPr defaultColWidth="11.00390625" defaultRowHeight="12"/>
  <cols>
    <col min="1" max="1" width="11.625" style="0" customWidth="1"/>
    <col min="2" max="2" width="8.375" style="0" customWidth="1"/>
    <col min="3" max="3" width="8.00390625" style="0" customWidth="1"/>
    <col min="12" max="12" width="12.00390625" style="0" customWidth="1"/>
  </cols>
  <sheetData>
    <row r="1" spans="1:3" ht="12.75">
      <c r="A1" s="8" t="s">
        <v>13</v>
      </c>
      <c r="B1" s="8" t="s">
        <v>14</v>
      </c>
      <c r="C1" s="8" t="s">
        <v>30</v>
      </c>
    </row>
    <row r="2" spans="1:3" ht="12">
      <c r="A2" t="str">
        <f>óxidos!A2</f>
        <v>pega_aquí</v>
      </c>
      <c r="B2">
        <f>óxidos!B2</f>
        <v>0</v>
      </c>
      <c r="C2">
        <f>óxidos!J2+óxidos!K2</f>
        <v>0</v>
      </c>
    </row>
    <row r="3" spans="1:3" ht="12">
      <c r="A3">
        <f>óxidos!A3</f>
        <v>0</v>
      </c>
      <c r="B3">
        <f>óxidos!B3</f>
        <v>0</v>
      </c>
      <c r="C3">
        <f>óxidos!J3+óxidos!K3</f>
        <v>0</v>
      </c>
    </row>
    <row r="4" spans="1:3" ht="12">
      <c r="A4">
        <f>óxidos!A4</f>
        <v>0</v>
      </c>
      <c r="B4">
        <f>óxidos!B4</f>
        <v>0</v>
      </c>
      <c r="C4">
        <f>óxidos!J4+óxidos!K4</f>
        <v>0</v>
      </c>
    </row>
    <row r="5" spans="1:3" ht="12">
      <c r="A5">
        <f>óxidos!A5</f>
        <v>0</v>
      </c>
      <c r="B5">
        <f>óxidos!B5</f>
        <v>0</v>
      </c>
      <c r="C5">
        <f>óxidos!J5+óxidos!K5</f>
        <v>0</v>
      </c>
    </row>
    <row r="6" spans="1:3" ht="12">
      <c r="A6">
        <f>óxidos!A6</f>
        <v>0</v>
      </c>
      <c r="B6">
        <f>óxidos!B6</f>
        <v>0</v>
      </c>
      <c r="C6">
        <f>óxidos!J6+óxidos!K6</f>
        <v>0</v>
      </c>
    </row>
    <row r="7" spans="1:3" ht="12">
      <c r="A7">
        <f>óxidos!A7</f>
        <v>0</v>
      </c>
      <c r="B7">
        <f>óxidos!B7</f>
        <v>0</v>
      </c>
      <c r="C7">
        <f>óxidos!J7+óxidos!K7</f>
        <v>0</v>
      </c>
    </row>
    <row r="8" spans="1:3" ht="12">
      <c r="A8">
        <f>óxidos!A8</f>
        <v>0</v>
      </c>
      <c r="B8">
        <f>óxidos!B8</f>
        <v>0</v>
      </c>
      <c r="C8">
        <f>óxidos!J8+óxidos!K8</f>
        <v>0</v>
      </c>
    </row>
    <row r="9" spans="1:3" ht="12">
      <c r="A9">
        <f>óxidos!A9</f>
        <v>0</v>
      </c>
      <c r="B9">
        <f>óxidos!B9</f>
        <v>0</v>
      </c>
      <c r="C9">
        <f>óxidos!J9+óxidos!K9</f>
        <v>0</v>
      </c>
    </row>
    <row r="10" spans="1:3" ht="12">
      <c r="A10">
        <f>óxidos!A10</f>
        <v>0</v>
      </c>
      <c r="B10">
        <f>óxidos!B10</f>
        <v>0</v>
      </c>
      <c r="C10">
        <f>óxidos!J10+óxidos!K10</f>
        <v>0</v>
      </c>
    </row>
    <row r="11" spans="1:3" ht="12">
      <c r="A11">
        <f>óxidos!A11</f>
        <v>0</v>
      </c>
      <c r="B11">
        <f>óxidos!B11</f>
        <v>0</v>
      </c>
      <c r="C11">
        <f>óxidos!J11+óxidos!K11</f>
        <v>0</v>
      </c>
    </row>
    <row r="12" spans="1:3" ht="12">
      <c r="A12">
        <f>óxidos!A12</f>
        <v>0</v>
      </c>
      <c r="B12">
        <f>óxidos!B12</f>
        <v>0</v>
      </c>
      <c r="C12">
        <f>óxidos!J12+óxidos!K12</f>
        <v>0</v>
      </c>
    </row>
    <row r="13" spans="1:3" ht="12">
      <c r="A13">
        <f>óxidos!A13</f>
        <v>0</v>
      </c>
      <c r="B13">
        <f>óxidos!B13</f>
        <v>0</v>
      </c>
      <c r="C13">
        <f>óxidos!J13+óxidos!K13</f>
        <v>0</v>
      </c>
    </row>
    <row r="14" spans="1:3" ht="12">
      <c r="A14">
        <f>óxidos!A14</f>
        <v>0</v>
      </c>
      <c r="B14">
        <f>óxidos!B14</f>
        <v>0</v>
      </c>
      <c r="C14">
        <f>óxidos!J14+óxidos!K14</f>
        <v>0</v>
      </c>
    </row>
    <row r="15" spans="1:3" ht="12">
      <c r="A15">
        <f>óxidos!A15</f>
        <v>0</v>
      </c>
      <c r="B15">
        <f>óxidos!B15</f>
        <v>0</v>
      </c>
      <c r="C15">
        <f>óxidos!J15+óxidos!K15</f>
        <v>0</v>
      </c>
    </row>
    <row r="16" spans="1:3" ht="12">
      <c r="A16">
        <f>óxidos!A16</f>
        <v>0</v>
      </c>
      <c r="B16">
        <f>óxidos!B16</f>
        <v>0</v>
      </c>
      <c r="C16">
        <f>óxidos!J16+óxidos!K16</f>
        <v>0</v>
      </c>
    </row>
    <row r="17" spans="1:3" ht="12">
      <c r="A17">
        <f>óxidos!A17</f>
        <v>0</v>
      </c>
      <c r="B17">
        <f>óxidos!B17</f>
        <v>0</v>
      </c>
      <c r="C17">
        <f>óxidos!J17+óxidos!K17</f>
        <v>0</v>
      </c>
    </row>
    <row r="18" spans="1:3" ht="12">
      <c r="A18">
        <f>óxidos!A18</f>
        <v>0</v>
      </c>
      <c r="B18">
        <f>óxidos!B18</f>
        <v>0</v>
      </c>
      <c r="C18">
        <f>óxidos!J18+óxidos!K18</f>
        <v>0</v>
      </c>
    </row>
    <row r="19" spans="1:3" ht="12">
      <c r="A19">
        <f>óxidos!A19</f>
        <v>0</v>
      </c>
      <c r="B19">
        <f>óxidos!B19</f>
        <v>0</v>
      </c>
      <c r="C19">
        <f>óxidos!J19+óxidos!K19</f>
        <v>0</v>
      </c>
    </row>
    <row r="20" spans="1:3" ht="12">
      <c r="A20">
        <f>óxidos!A20</f>
        <v>0</v>
      </c>
      <c r="B20">
        <f>óxidos!B20</f>
        <v>0</v>
      </c>
      <c r="C20">
        <f>óxidos!J20+óxidos!K20</f>
        <v>0</v>
      </c>
    </row>
    <row r="21" spans="1:3" ht="12">
      <c r="A21">
        <f>óxidos!A21</f>
        <v>0</v>
      </c>
      <c r="B21">
        <f>óxidos!B21</f>
        <v>0</v>
      </c>
      <c r="C21">
        <f>óxidos!J21+óxidos!K21</f>
        <v>0</v>
      </c>
    </row>
    <row r="22" spans="1:3" ht="12">
      <c r="A22">
        <f>óxidos!A22</f>
        <v>0</v>
      </c>
      <c r="B22">
        <f>óxidos!B22</f>
        <v>0</v>
      </c>
      <c r="C22">
        <f>óxidos!J22+óxidos!K22</f>
        <v>0</v>
      </c>
    </row>
    <row r="23" spans="1:3" ht="12">
      <c r="A23">
        <f>óxidos!A23</f>
        <v>0</v>
      </c>
      <c r="B23">
        <f>óxidos!B23</f>
        <v>0</v>
      </c>
      <c r="C23">
        <f>óxidos!J23+óxidos!K23</f>
        <v>0</v>
      </c>
    </row>
    <row r="24" spans="1:3" ht="12">
      <c r="A24">
        <f>óxidos!A24</f>
        <v>0</v>
      </c>
      <c r="B24">
        <f>óxidos!B24</f>
        <v>0</v>
      </c>
      <c r="C24">
        <f>óxidos!J24+óxidos!K24</f>
        <v>0</v>
      </c>
    </row>
    <row r="25" spans="1:3" ht="12">
      <c r="A25">
        <f>óxidos!A25</f>
        <v>0</v>
      </c>
      <c r="B25">
        <f>óxidos!B25</f>
        <v>0</v>
      </c>
      <c r="C25">
        <f>óxidos!J25+óxidos!K25</f>
        <v>0</v>
      </c>
    </row>
    <row r="26" spans="1:3" ht="12">
      <c r="A26">
        <f>óxidos!A26</f>
        <v>0</v>
      </c>
      <c r="B26">
        <f>óxidos!B26</f>
        <v>0</v>
      </c>
      <c r="C26">
        <f>óxidos!J26+óxidos!K26</f>
        <v>0</v>
      </c>
    </row>
    <row r="27" spans="1:3" ht="12">
      <c r="A27">
        <f>óxidos!A27</f>
        <v>0</v>
      </c>
      <c r="B27">
        <f>óxidos!B27</f>
        <v>0</v>
      </c>
      <c r="C27">
        <f>óxidos!J27+óxidos!K27</f>
        <v>0</v>
      </c>
    </row>
    <row r="28" spans="1:3" ht="12">
      <c r="A28">
        <f>óxidos!A28</f>
        <v>0</v>
      </c>
      <c r="B28">
        <f>óxidos!B28</f>
        <v>0</v>
      </c>
      <c r="C28">
        <f>óxidos!J28+óxidos!K28</f>
        <v>0</v>
      </c>
    </row>
    <row r="29" spans="1:3" ht="12">
      <c r="A29">
        <f>óxidos!A29</f>
        <v>0</v>
      </c>
      <c r="B29">
        <f>óxidos!B29</f>
        <v>0</v>
      </c>
      <c r="C29">
        <f>óxidos!J29+óxidos!K29</f>
        <v>0</v>
      </c>
    </row>
    <row r="30" spans="1:3" ht="12">
      <c r="A30">
        <f>óxidos!A30</f>
        <v>0</v>
      </c>
      <c r="B30">
        <f>óxidos!B30</f>
        <v>0</v>
      </c>
      <c r="C30">
        <f>óxidos!J30+óxidos!K30</f>
        <v>0</v>
      </c>
    </row>
    <row r="31" spans="1:3" ht="12">
      <c r="A31">
        <f>óxidos!A31</f>
        <v>0</v>
      </c>
      <c r="B31">
        <f>óxidos!B31</f>
        <v>0</v>
      </c>
      <c r="C31">
        <f>óxidos!J31+óxidos!K31</f>
        <v>0</v>
      </c>
    </row>
    <row r="32" spans="1:3" ht="12">
      <c r="A32">
        <f>óxidos!A32</f>
        <v>0</v>
      </c>
      <c r="B32">
        <f>óxidos!B32</f>
        <v>0</v>
      </c>
      <c r="C32">
        <f>óxidos!J32+óxidos!K32</f>
        <v>0</v>
      </c>
    </row>
    <row r="33" spans="1:3" ht="12">
      <c r="A33">
        <f>óxidos!A33</f>
        <v>0</v>
      </c>
      <c r="B33">
        <f>óxidos!B33</f>
        <v>0</v>
      </c>
      <c r="C33">
        <f>óxidos!J33+óxidos!K33</f>
        <v>0</v>
      </c>
    </row>
    <row r="34" spans="1:3" ht="12">
      <c r="A34">
        <f>óxidos!A34</f>
        <v>0</v>
      </c>
      <c r="B34">
        <f>óxidos!B34</f>
        <v>0</v>
      </c>
      <c r="C34">
        <f>óxidos!J34+óxidos!K34</f>
        <v>0</v>
      </c>
    </row>
    <row r="35" spans="1:3" ht="12.75">
      <c r="A35">
        <f>óxidos!A35</f>
        <v>0</v>
      </c>
      <c r="B35">
        <f>óxidos!B35</f>
        <v>0</v>
      </c>
      <c r="C35">
        <f>óxidos!J35+óxidos!K35</f>
        <v>0</v>
      </c>
    </row>
    <row r="36" spans="1:3" ht="12.75">
      <c r="A36">
        <f>óxidos!A36</f>
        <v>0</v>
      </c>
      <c r="B36">
        <f>óxidos!B36</f>
        <v>0</v>
      </c>
      <c r="C36">
        <f>óxidos!J36+óxidos!K36</f>
        <v>0</v>
      </c>
    </row>
    <row r="37" spans="1:3" ht="12.75">
      <c r="A37">
        <f>óxidos!A37</f>
        <v>0</v>
      </c>
      <c r="B37">
        <f>óxidos!B37</f>
        <v>0</v>
      </c>
      <c r="C37">
        <f>óxidos!J37+óxidos!K37</f>
        <v>0</v>
      </c>
    </row>
    <row r="38" spans="1:3" ht="12.75">
      <c r="A38">
        <f>óxidos!A38</f>
        <v>0</v>
      </c>
      <c r="B38">
        <f>óxidos!B38</f>
        <v>0</v>
      </c>
      <c r="C38">
        <f>óxidos!J38+óxidos!K38</f>
        <v>0</v>
      </c>
    </row>
    <row r="39" spans="1:3" ht="12.75">
      <c r="A39">
        <f>óxidos!A39</f>
        <v>0</v>
      </c>
      <c r="B39">
        <f>óxidos!B39</f>
        <v>0</v>
      </c>
      <c r="C39">
        <f>óxidos!J39+óxidos!K39</f>
        <v>0</v>
      </c>
    </row>
    <row r="40" spans="1:3" ht="12.75">
      <c r="A40">
        <f>óxidos!A40</f>
        <v>0</v>
      </c>
      <c r="B40">
        <f>óxidos!B40</f>
        <v>0</v>
      </c>
      <c r="C40">
        <f>óxidos!J40+óxidos!K40</f>
        <v>0</v>
      </c>
    </row>
    <row r="41" spans="1:3" ht="12.75">
      <c r="A41">
        <f>óxidos!A41</f>
        <v>0</v>
      </c>
      <c r="B41">
        <f>óxidos!B41</f>
        <v>0</v>
      </c>
      <c r="C41">
        <f>óxidos!J41+óxidos!K41</f>
        <v>0</v>
      </c>
    </row>
    <row r="42" spans="1:3" ht="12.75">
      <c r="A42">
        <f>óxidos!A42</f>
        <v>0</v>
      </c>
      <c r="B42">
        <f>óxidos!B42</f>
        <v>0</v>
      </c>
      <c r="C42">
        <f>óxidos!J42+óxidos!K42</f>
        <v>0</v>
      </c>
    </row>
    <row r="43" spans="1:3" ht="12.75">
      <c r="A43">
        <f>óxidos!A43</f>
        <v>0</v>
      </c>
      <c r="B43">
        <f>óxidos!B43</f>
        <v>0</v>
      </c>
      <c r="C43">
        <f>óxidos!J43+óxidos!K43</f>
        <v>0</v>
      </c>
    </row>
    <row r="44" spans="1:3" ht="12.75">
      <c r="A44">
        <f>óxidos!A44</f>
        <v>0</v>
      </c>
      <c r="B44">
        <f>óxidos!B44</f>
        <v>0</v>
      </c>
      <c r="C44">
        <f>óxidos!J44+óxidos!K44</f>
        <v>0</v>
      </c>
    </row>
    <row r="45" spans="1:3" ht="12.75">
      <c r="A45">
        <f>óxidos!A45</f>
        <v>0</v>
      </c>
      <c r="B45">
        <f>óxidos!B45</f>
        <v>0</v>
      </c>
      <c r="C45">
        <f>óxidos!J45+óxidos!K45</f>
        <v>0</v>
      </c>
    </row>
    <row r="46" spans="1:3" ht="12.75">
      <c r="A46">
        <f>óxidos!A46</f>
        <v>0</v>
      </c>
      <c r="B46">
        <f>óxidos!B46</f>
        <v>0</v>
      </c>
      <c r="C46">
        <f>óxidos!J46+óxidos!K46</f>
        <v>0</v>
      </c>
    </row>
    <row r="47" spans="1:3" ht="12.75">
      <c r="A47">
        <f>óxidos!A47</f>
        <v>0</v>
      </c>
      <c r="B47">
        <f>óxidos!B47</f>
        <v>0</v>
      </c>
      <c r="C47">
        <f>óxidos!J47+óxidos!K47</f>
        <v>0</v>
      </c>
    </row>
    <row r="48" spans="1:3" ht="12.75">
      <c r="A48">
        <f>óxidos!A48</f>
        <v>0</v>
      </c>
      <c r="B48">
        <f>óxidos!B48</f>
        <v>0</v>
      </c>
      <c r="C48">
        <f>óxidos!J48+óxidos!K48</f>
        <v>0</v>
      </c>
    </row>
    <row r="49" spans="1:3" ht="12.75">
      <c r="A49">
        <f>óxidos!A49</f>
        <v>0</v>
      </c>
      <c r="B49">
        <f>óxidos!B49</f>
        <v>0</v>
      </c>
      <c r="C49">
        <f>óxidos!J49+óxidos!K49</f>
        <v>0</v>
      </c>
    </row>
    <row r="50" spans="1:3" ht="12.75">
      <c r="A50">
        <f>óxidos!A50</f>
        <v>0</v>
      </c>
      <c r="B50">
        <f>óxidos!B50</f>
        <v>0</v>
      </c>
      <c r="C50">
        <f>óxidos!J50+óxidos!K50</f>
        <v>0</v>
      </c>
    </row>
    <row r="51" spans="1:3" ht="12.75">
      <c r="A51">
        <f>óxidos!A51</f>
        <v>0</v>
      </c>
      <c r="B51">
        <f>óxidos!B51</f>
        <v>0</v>
      </c>
      <c r="C51">
        <f>óxidos!J51+óxidos!K51</f>
        <v>0</v>
      </c>
    </row>
    <row r="52" spans="1:3" ht="12.75">
      <c r="A52">
        <f>óxidos!A52</f>
        <v>0</v>
      </c>
      <c r="B52">
        <f>óxidos!B52</f>
        <v>0</v>
      </c>
      <c r="C52">
        <f>óxidos!J52+óxidos!K52</f>
        <v>0</v>
      </c>
    </row>
    <row r="53" spans="1:3" ht="12.75">
      <c r="A53">
        <f>óxidos!A53</f>
        <v>0</v>
      </c>
      <c r="B53">
        <f>óxidos!B53</f>
        <v>0</v>
      </c>
      <c r="C53">
        <f>óxidos!J53+óxidos!K53</f>
        <v>0</v>
      </c>
    </row>
    <row r="54" spans="1:3" ht="12.75">
      <c r="A54">
        <f>óxidos!A54</f>
        <v>0</v>
      </c>
      <c r="B54">
        <f>óxidos!B54</f>
        <v>0</v>
      </c>
      <c r="C54">
        <f>óxidos!J54+óxidos!K54</f>
        <v>0</v>
      </c>
    </row>
    <row r="55" spans="1:3" ht="12.75">
      <c r="A55">
        <f>óxidos!A55</f>
        <v>0</v>
      </c>
      <c r="B55">
        <f>óxidos!B55</f>
        <v>0</v>
      </c>
      <c r="C55">
        <f>óxidos!J55+óxidos!K55</f>
        <v>0</v>
      </c>
    </row>
    <row r="56" spans="1:3" ht="12.75">
      <c r="A56">
        <f>óxidos!A56</f>
        <v>0</v>
      </c>
      <c r="B56">
        <f>óxidos!B56</f>
        <v>0</v>
      </c>
      <c r="C56">
        <f>óxidos!J56+óxidos!K56</f>
        <v>0</v>
      </c>
    </row>
    <row r="57" spans="1:3" ht="12.75">
      <c r="A57">
        <f>óxidos!A57</f>
        <v>0</v>
      </c>
      <c r="B57">
        <f>óxidos!B57</f>
        <v>0</v>
      </c>
      <c r="C57">
        <f>óxidos!J57+óxidos!K57</f>
        <v>0</v>
      </c>
    </row>
    <row r="58" spans="1:3" ht="12.75">
      <c r="A58">
        <f>óxidos!A58</f>
        <v>0</v>
      </c>
      <c r="B58">
        <f>óxidos!B58</f>
        <v>0</v>
      </c>
      <c r="C58">
        <f>óxidos!J58+óxidos!K58</f>
        <v>0</v>
      </c>
    </row>
    <row r="59" spans="1:3" ht="12.75">
      <c r="A59">
        <f>óxidos!A59</f>
        <v>0</v>
      </c>
      <c r="B59">
        <f>óxidos!B59</f>
        <v>0</v>
      </c>
      <c r="C59">
        <f>óxidos!J59+óxidos!K59</f>
        <v>0</v>
      </c>
    </row>
    <row r="60" spans="1:3" ht="12.75">
      <c r="A60">
        <f>óxidos!A60</f>
        <v>0</v>
      </c>
      <c r="B60">
        <f>óxidos!B60</f>
        <v>0</v>
      </c>
      <c r="C60">
        <f>óxidos!J60+óxidos!K60</f>
        <v>0</v>
      </c>
    </row>
    <row r="61" spans="1:3" ht="12.75">
      <c r="A61">
        <f>óxidos!A61</f>
        <v>0</v>
      </c>
      <c r="B61">
        <f>óxidos!B61</f>
        <v>0</v>
      </c>
      <c r="C61">
        <f>óxidos!J61+óxidos!K61</f>
        <v>0</v>
      </c>
    </row>
    <row r="62" spans="1:3" ht="12.75">
      <c r="A62">
        <f>óxidos!A62</f>
        <v>0</v>
      </c>
      <c r="B62">
        <f>óxidos!B62</f>
        <v>0</v>
      </c>
      <c r="C62">
        <f>óxidos!J62+óxidos!K62</f>
        <v>0</v>
      </c>
    </row>
    <row r="63" spans="1:3" ht="12.75">
      <c r="A63">
        <f>óxidos!A63</f>
        <v>0</v>
      </c>
      <c r="B63">
        <f>óxidos!B63</f>
        <v>0</v>
      </c>
      <c r="C63">
        <f>óxidos!J63+óxidos!K63</f>
        <v>0</v>
      </c>
    </row>
    <row r="64" spans="1:3" ht="12.75">
      <c r="A64">
        <f>óxidos!A64</f>
        <v>0</v>
      </c>
      <c r="B64">
        <f>óxidos!B64</f>
        <v>0</v>
      </c>
      <c r="C64">
        <f>óxidos!J64+óxidos!K64</f>
        <v>0</v>
      </c>
    </row>
    <row r="65" spans="1:3" ht="12.75">
      <c r="A65">
        <f>óxidos!A65</f>
        <v>0</v>
      </c>
      <c r="B65">
        <f>óxidos!B65</f>
        <v>0</v>
      </c>
      <c r="C65">
        <f>óxidos!J65+óxidos!K65</f>
        <v>0</v>
      </c>
    </row>
    <row r="66" spans="1:3" ht="12.75">
      <c r="A66">
        <f>óxidos!A66</f>
        <v>0</v>
      </c>
      <c r="B66">
        <f>óxidos!B66</f>
        <v>0</v>
      </c>
      <c r="C66">
        <f>óxidos!J66+óxidos!K66</f>
        <v>0</v>
      </c>
    </row>
    <row r="67" spans="1:3" ht="12.75">
      <c r="A67">
        <f>óxidos!A67</f>
        <v>0</v>
      </c>
      <c r="B67">
        <f>óxidos!B67</f>
        <v>0</v>
      </c>
      <c r="C67">
        <f>óxidos!J67+óxidos!K67</f>
        <v>0</v>
      </c>
    </row>
    <row r="68" spans="1:3" ht="12.75">
      <c r="A68">
        <f>óxidos!A68</f>
        <v>0</v>
      </c>
      <c r="B68">
        <f>óxidos!B68</f>
        <v>0</v>
      </c>
      <c r="C68">
        <f>óxidos!J68+óxidos!K68</f>
        <v>0</v>
      </c>
    </row>
    <row r="69" spans="1:3" ht="12.75">
      <c r="A69">
        <f>óxidos!A69</f>
        <v>0</v>
      </c>
      <c r="B69">
        <f>óxidos!B69</f>
        <v>0</v>
      </c>
      <c r="C69">
        <f>óxidos!J69+óxidos!K69</f>
        <v>0</v>
      </c>
    </row>
    <row r="70" spans="1:3" ht="12.75">
      <c r="A70">
        <f>óxidos!A70</f>
        <v>0</v>
      </c>
      <c r="B70">
        <f>óxidos!B70</f>
        <v>0</v>
      </c>
      <c r="C70">
        <f>óxidos!J70+óxidos!K70</f>
        <v>0</v>
      </c>
    </row>
    <row r="71" spans="1:3" ht="12.75">
      <c r="A71">
        <f>óxidos!A71</f>
        <v>0</v>
      </c>
      <c r="B71">
        <f>óxidos!B71</f>
        <v>0</v>
      </c>
      <c r="C71">
        <f>óxidos!J71+óxidos!K71</f>
        <v>0</v>
      </c>
    </row>
    <row r="72" spans="1:3" ht="12.75">
      <c r="A72">
        <f>óxidos!A72</f>
        <v>0</v>
      </c>
      <c r="B72">
        <f>óxidos!B72</f>
        <v>0</v>
      </c>
      <c r="C72">
        <f>óxidos!J72+óxidos!K72</f>
        <v>0</v>
      </c>
    </row>
    <row r="73" spans="1:3" ht="12.75">
      <c r="A73">
        <f>óxidos!A73</f>
        <v>0</v>
      </c>
      <c r="B73">
        <f>óxidos!B73</f>
        <v>0</v>
      </c>
      <c r="C73">
        <f>óxidos!J73+óxidos!K73</f>
        <v>0</v>
      </c>
    </row>
    <row r="74" spans="1:3" ht="12.75">
      <c r="A74">
        <f>óxidos!A74</f>
        <v>0</v>
      </c>
      <c r="B74">
        <f>óxidos!B74</f>
        <v>0</v>
      </c>
      <c r="C74">
        <f>óxidos!J74+óxidos!K74</f>
        <v>0</v>
      </c>
    </row>
    <row r="75" spans="1:3" ht="12.75">
      <c r="A75">
        <f>óxidos!A75</f>
        <v>0</v>
      </c>
      <c r="B75">
        <f>óxidos!B75</f>
        <v>0</v>
      </c>
      <c r="C75">
        <f>óxidos!J75+óxidos!K75</f>
        <v>0</v>
      </c>
    </row>
    <row r="76" spans="1:3" ht="12.75">
      <c r="A76">
        <f>óxidos!A76</f>
        <v>0</v>
      </c>
      <c r="B76">
        <f>óxidos!B76</f>
        <v>0</v>
      </c>
      <c r="C76">
        <f>óxidos!J76+óxidos!K76</f>
        <v>0</v>
      </c>
    </row>
    <row r="77" spans="1:3" ht="12.75">
      <c r="A77">
        <f>óxidos!A77</f>
        <v>0</v>
      </c>
      <c r="B77">
        <f>óxidos!B77</f>
        <v>0</v>
      </c>
      <c r="C77">
        <f>óxidos!J77+óxidos!K77</f>
        <v>0</v>
      </c>
    </row>
    <row r="78" spans="1:3" ht="12.75">
      <c r="A78">
        <f>óxidos!A78</f>
        <v>0</v>
      </c>
      <c r="B78">
        <f>óxidos!B78</f>
        <v>0</v>
      </c>
      <c r="C78">
        <f>óxidos!J78+óxidos!K78</f>
        <v>0</v>
      </c>
    </row>
    <row r="79" spans="1:3" ht="12.75">
      <c r="A79">
        <f>óxidos!A79</f>
        <v>0</v>
      </c>
      <c r="B79">
        <f>óxidos!B79</f>
        <v>0</v>
      </c>
      <c r="C79">
        <f>óxidos!J79+óxidos!K79</f>
        <v>0</v>
      </c>
    </row>
    <row r="80" spans="1:3" ht="12.75">
      <c r="A80">
        <f>óxidos!A80</f>
        <v>0</v>
      </c>
      <c r="B80">
        <f>óxidos!B80</f>
        <v>0</v>
      </c>
      <c r="C80">
        <f>óxidos!J80+óxidos!K80</f>
        <v>0</v>
      </c>
    </row>
    <row r="81" spans="1:3" ht="12.75">
      <c r="A81">
        <f>óxidos!A81</f>
        <v>0</v>
      </c>
      <c r="B81">
        <f>óxidos!B81</f>
        <v>0</v>
      </c>
      <c r="C81">
        <f>óxidos!J81+óxidos!K81</f>
        <v>0</v>
      </c>
    </row>
    <row r="82" spans="1:3" ht="12.75">
      <c r="A82">
        <f>óxidos!A82</f>
        <v>0</v>
      </c>
      <c r="B82">
        <f>óxidos!B82</f>
        <v>0</v>
      </c>
      <c r="C82">
        <f>óxidos!J82+óxidos!K82</f>
        <v>0</v>
      </c>
    </row>
    <row r="83" spans="1:3" ht="12.75">
      <c r="A83">
        <f>óxidos!A83</f>
        <v>0</v>
      </c>
      <c r="B83">
        <f>óxidos!B83</f>
        <v>0</v>
      </c>
      <c r="C83">
        <f>óxidos!J83+óxidos!K83</f>
        <v>0</v>
      </c>
    </row>
    <row r="84" spans="1:3" ht="12.75">
      <c r="A84">
        <f>óxidos!A84</f>
        <v>0</v>
      </c>
      <c r="B84">
        <f>óxidos!B84</f>
        <v>0</v>
      </c>
      <c r="C84">
        <f>óxidos!J84+óxidos!K84</f>
        <v>0</v>
      </c>
    </row>
    <row r="85" spans="1:3" ht="12.75">
      <c r="A85">
        <f>óxidos!A85</f>
        <v>0</v>
      </c>
      <c r="B85">
        <f>óxidos!B85</f>
        <v>0</v>
      </c>
      <c r="C85">
        <f>óxidos!J85+óxidos!K85</f>
        <v>0</v>
      </c>
    </row>
    <row r="86" spans="1:3" ht="12.75">
      <c r="A86">
        <f>óxidos!A86</f>
        <v>0</v>
      </c>
      <c r="B86">
        <f>óxidos!B86</f>
        <v>0</v>
      </c>
      <c r="C86">
        <f>óxidos!J86+óxidos!K86</f>
        <v>0</v>
      </c>
    </row>
    <row r="87" spans="1:3" ht="12.75">
      <c r="A87">
        <f>óxidos!A87</f>
        <v>0</v>
      </c>
      <c r="B87">
        <f>óxidos!B87</f>
        <v>0</v>
      </c>
      <c r="C87">
        <f>óxidos!J87+óxidos!K87</f>
        <v>0</v>
      </c>
    </row>
    <row r="88" spans="1:3" ht="12.75">
      <c r="A88">
        <f>óxidos!A88</f>
        <v>0</v>
      </c>
      <c r="B88">
        <f>óxidos!B88</f>
        <v>0</v>
      </c>
      <c r="C88">
        <f>óxidos!J88+óxidos!K88</f>
        <v>0</v>
      </c>
    </row>
    <row r="89" spans="1:3" ht="12.75">
      <c r="A89">
        <f>óxidos!A89</f>
        <v>0</v>
      </c>
      <c r="B89">
        <f>óxidos!B89</f>
        <v>0</v>
      </c>
      <c r="C89">
        <f>óxidos!J89+óxidos!K89</f>
        <v>0</v>
      </c>
    </row>
    <row r="90" spans="1:3" ht="12.75">
      <c r="A90">
        <f>óxidos!A90</f>
        <v>0</v>
      </c>
      <c r="B90">
        <f>óxidos!B90</f>
        <v>0</v>
      </c>
      <c r="C90">
        <f>óxidos!J90+óxidos!K90</f>
        <v>0</v>
      </c>
    </row>
    <row r="91" spans="1:3" ht="12.75">
      <c r="A91">
        <f>óxidos!A91</f>
        <v>0</v>
      </c>
      <c r="B91">
        <f>óxidos!B91</f>
        <v>0</v>
      </c>
      <c r="C91">
        <f>óxidos!J91+óxidos!K91</f>
        <v>0</v>
      </c>
    </row>
    <row r="92" spans="1:3" ht="12.75">
      <c r="A92">
        <f>óxidos!A92</f>
        <v>0</v>
      </c>
      <c r="B92">
        <f>óxidos!B92</f>
        <v>0</v>
      </c>
      <c r="C92">
        <f>óxidos!J92+óxidos!K92</f>
        <v>0</v>
      </c>
    </row>
    <row r="93" spans="1:3" ht="12.75">
      <c r="A93">
        <f>óxidos!A93</f>
        <v>0</v>
      </c>
      <c r="B93">
        <f>óxidos!B93</f>
        <v>0</v>
      </c>
      <c r="C93">
        <f>óxidos!J93+óxidos!K93</f>
        <v>0</v>
      </c>
    </row>
    <row r="94" spans="1:3" ht="12.75">
      <c r="A94">
        <f>óxidos!A94</f>
        <v>0</v>
      </c>
      <c r="B94">
        <f>óxidos!B94</f>
        <v>0</v>
      </c>
      <c r="C94">
        <f>óxidos!J94+óxidos!K94</f>
        <v>0</v>
      </c>
    </row>
    <row r="95" spans="1:3" ht="12.75">
      <c r="A95">
        <f>óxidos!A95</f>
        <v>0</v>
      </c>
      <c r="B95">
        <f>óxidos!B95</f>
        <v>0</v>
      </c>
      <c r="C95">
        <f>óxidos!J95+óxidos!K95</f>
        <v>0</v>
      </c>
    </row>
    <row r="96" spans="1:3" ht="12.75">
      <c r="A96">
        <f>óxidos!A96</f>
        <v>0</v>
      </c>
      <c r="B96">
        <f>óxidos!B96</f>
        <v>0</v>
      </c>
      <c r="C96">
        <f>óxidos!J96+óxidos!K96</f>
        <v>0</v>
      </c>
    </row>
    <row r="97" spans="1:3" ht="12.75">
      <c r="A97">
        <f>óxidos!A97</f>
        <v>0</v>
      </c>
      <c r="B97">
        <f>óxidos!B97</f>
        <v>0</v>
      </c>
      <c r="C97">
        <f>óxidos!J97+óxidos!K97</f>
        <v>0</v>
      </c>
    </row>
    <row r="98" spans="1:3" ht="12.75">
      <c r="A98">
        <f>óxidos!A98</f>
        <v>0</v>
      </c>
      <c r="B98">
        <f>óxidos!B98</f>
        <v>0</v>
      </c>
      <c r="C98">
        <f>óxidos!J98+óxidos!K98</f>
        <v>0</v>
      </c>
    </row>
    <row r="99" spans="1:3" ht="12.75">
      <c r="A99">
        <f>óxidos!A99</f>
        <v>0</v>
      </c>
      <c r="B99">
        <f>óxidos!B99</f>
        <v>0</v>
      </c>
      <c r="C99">
        <f>óxidos!J99+óxidos!K99</f>
        <v>0</v>
      </c>
    </row>
    <row r="100" spans="1:3" ht="12.75">
      <c r="A100">
        <f>óxidos!A100</f>
        <v>0</v>
      </c>
      <c r="B100">
        <f>óxidos!B100</f>
        <v>0</v>
      </c>
      <c r="C100">
        <f>óxidos!J100+óxidos!K100</f>
        <v>0</v>
      </c>
    </row>
    <row r="101" spans="1:3" ht="12.75">
      <c r="A101">
        <f>óxidos!A101</f>
        <v>0</v>
      </c>
      <c r="B101">
        <f>óxidos!B101</f>
        <v>0</v>
      </c>
      <c r="C101">
        <f>óxidos!J101+óxidos!K101</f>
        <v>0</v>
      </c>
    </row>
    <row r="191" ht="12.75">
      <c r="L191" t="s">
        <v>52</v>
      </c>
    </row>
    <row r="192" ht="12.75">
      <c r="L192">
        <v>2</v>
      </c>
    </row>
    <row r="193" ht="12.75">
      <c r="L193" t="s">
        <v>52</v>
      </c>
    </row>
    <row r="194" ht="12.75">
      <c r="L194" t="s">
        <v>52</v>
      </c>
    </row>
    <row r="195" ht="12.75">
      <c r="L195" t="s">
        <v>53</v>
      </c>
    </row>
    <row r="196" ht="12.75">
      <c r="L196">
        <v>2</v>
      </c>
    </row>
    <row r="197" ht="12.75">
      <c r="L197" t="s">
        <v>51</v>
      </c>
    </row>
    <row r="198" ht="12.75">
      <c r="L198" t="s">
        <v>54</v>
      </c>
    </row>
    <row r="199" ht="12.75">
      <c r="L199" t="s">
        <v>55</v>
      </c>
    </row>
  </sheetData>
  <sheetProtection password="E301" sheet="1" objects="1" scenarios="1"/>
  <printOptions/>
  <pageMargins left="0.75" right="0.75" top="1" bottom="1" header="0" footer="0"/>
  <pageSetup fitToHeight="1" fitToWidth="1" orientation="landscape" paperSize="9" scale="8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1"/>
  <sheetViews>
    <sheetView zoomScale="50" zoomScaleNormal="50" workbookViewId="0" topLeftCell="A1">
      <selection activeCell="D1" sqref="D1:O41"/>
    </sheetView>
  </sheetViews>
  <sheetFormatPr defaultColWidth="11.00390625" defaultRowHeight="12"/>
  <cols>
    <col min="1" max="1" width="15.875" style="0" customWidth="1"/>
    <col min="5" max="7" width="5.875" style="12" customWidth="1"/>
  </cols>
  <sheetData>
    <row r="1" spans="1:7" ht="12.75">
      <c r="A1" s="8" t="s">
        <v>13</v>
      </c>
      <c r="B1" s="13" t="s">
        <v>31</v>
      </c>
      <c r="C1" s="13" t="s">
        <v>32</v>
      </c>
      <c r="D1" s="13" t="s">
        <v>33</v>
      </c>
      <c r="E1" s="12" t="s">
        <v>34</v>
      </c>
      <c r="F1" s="12" t="s">
        <v>35</v>
      </c>
      <c r="G1" s="12" t="s">
        <v>36</v>
      </c>
    </row>
    <row r="2" spans="1:7" ht="12">
      <c r="A2" t="str">
        <f>óxidos!A2</f>
        <v>pega_aquí</v>
      </c>
      <c r="B2" s="11" t="e">
        <f>100*(óxidos!J2+óxidos!K2)/(óxidos!K2+óxidos!J2+óxidos!G2+óxidos!F2+óxidos!E2+óxidos!H2)</f>
        <v>#DIV/0!</v>
      </c>
      <c r="C2" s="11" t="e">
        <f>100*(óxidos!E2+óxidos!F2+óxidos!H2)/(óxidos!K2+óxidos!J2+óxidos!G2+óxidos!F2+óxidos!E2+óxidos!H2)</f>
        <v>#DIV/0!</v>
      </c>
      <c r="D2" s="11" t="e">
        <f>100*óxidos!G2/(óxidos!K2+óxidos!J2+óxidos!G2+óxidos!F2+óxidos!E2+óxidos!H2)</f>
        <v>#DIV/0!</v>
      </c>
      <c r="E2" s="12" t="e">
        <f>100*(0.5-B2/(B2+D2))</f>
        <v>#DIV/0!</v>
      </c>
      <c r="F2" s="12" t="e">
        <f>E2-(G2*E2/86.6)</f>
        <v>#DIV/0!</v>
      </c>
      <c r="G2" s="12" t="e">
        <f>C2*0.866</f>
        <v>#DIV/0!</v>
      </c>
    </row>
    <row r="3" spans="1:7" ht="12">
      <c r="A3">
        <f>óxidos!A3</f>
        <v>0</v>
      </c>
      <c r="B3" s="11" t="e">
        <f>100*(óxidos!J3+óxidos!K3)/(óxidos!K3+óxidos!J3+óxidos!G3+óxidos!F3+óxidos!E3+óxidos!H3)</f>
        <v>#DIV/0!</v>
      </c>
      <c r="C3" s="11" t="e">
        <f>100*(óxidos!E3+óxidos!F3+óxidos!H3)/(óxidos!K3+óxidos!J3+óxidos!G3+óxidos!F3+óxidos!E3+óxidos!H3)</f>
        <v>#DIV/0!</v>
      </c>
      <c r="D3" s="11" t="e">
        <f>100*óxidos!G3/(óxidos!K3+óxidos!J3+óxidos!G3+óxidos!F3+óxidos!E3+óxidos!H3)</f>
        <v>#DIV/0!</v>
      </c>
      <c r="E3" s="12" t="e">
        <f aca="true" t="shared" si="0" ref="E3:E66">100*(0.5-B3/(B3+D3))</f>
        <v>#DIV/0!</v>
      </c>
      <c r="F3" s="12" t="e">
        <f aca="true" t="shared" si="1" ref="F3:F66">E3-(G3*E3/86.6)</f>
        <v>#DIV/0!</v>
      </c>
      <c r="G3" s="12" t="e">
        <f aca="true" t="shared" si="2" ref="G3:G66">C3*0.866</f>
        <v>#DIV/0!</v>
      </c>
    </row>
    <row r="4" spans="1:7" ht="12">
      <c r="A4">
        <f>óxidos!A4</f>
        <v>0</v>
      </c>
      <c r="B4" s="11" t="e">
        <f>100*(óxidos!J4+óxidos!K4)/(óxidos!K4+óxidos!J4+óxidos!G4+óxidos!F4+óxidos!E4+óxidos!H4)</f>
        <v>#DIV/0!</v>
      </c>
      <c r="C4" s="11" t="e">
        <f>100*(óxidos!E4+óxidos!F4+óxidos!H4)/(óxidos!K4+óxidos!J4+óxidos!G4+óxidos!F4+óxidos!E4+óxidos!H4)</f>
        <v>#DIV/0!</v>
      </c>
      <c r="D4" s="11" t="e">
        <f>100*óxidos!G4/(óxidos!K4+óxidos!J4+óxidos!G4+óxidos!F4+óxidos!E4+óxidos!H4)</f>
        <v>#DIV/0!</v>
      </c>
      <c r="E4" s="12" t="e">
        <f t="shared" si="0"/>
        <v>#DIV/0!</v>
      </c>
      <c r="F4" s="12" t="e">
        <f t="shared" si="1"/>
        <v>#DIV/0!</v>
      </c>
      <c r="G4" s="12" t="e">
        <f t="shared" si="2"/>
        <v>#DIV/0!</v>
      </c>
    </row>
    <row r="5" spans="1:7" ht="12">
      <c r="A5">
        <f>óxidos!A5</f>
        <v>0</v>
      </c>
      <c r="B5" s="11" t="e">
        <f>100*(óxidos!J5+óxidos!K5)/(óxidos!K5+óxidos!J5+óxidos!G5+óxidos!F5+óxidos!E5+óxidos!H5)</f>
        <v>#DIV/0!</v>
      </c>
      <c r="C5" s="11" t="e">
        <f>100*(óxidos!E5+óxidos!F5+óxidos!H5)/(óxidos!K5+óxidos!J5+óxidos!G5+óxidos!F5+óxidos!E5+óxidos!H5)</f>
        <v>#DIV/0!</v>
      </c>
      <c r="D5" s="11" t="e">
        <f>100*óxidos!G5/(óxidos!K5+óxidos!J5+óxidos!G5+óxidos!F5+óxidos!E5+óxidos!H5)</f>
        <v>#DIV/0!</v>
      </c>
      <c r="E5" s="12" t="e">
        <f t="shared" si="0"/>
        <v>#DIV/0!</v>
      </c>
      <c r="F5" s="12" t="e">
        <f t="shared" si="1"/>
        <v>#DIV/0!</v>
      </c>
      <c r="G5" s="12" t="e">
        <f t="shared" si="2"/>
        <v>#DIV/0!</v>
      </c>
    </row>
    <row r="6" spans="1:7" ht="12">
      <c r="A6">
        <f>óxidos!A6</f>
        <v>0</v>
      </c>
      <c r="B6" s="11" t="e">
        <f>100*(óxidos!J6+óxidos!K6)/(óxidos!K6+óxidos!J6+óxidos!G6+óxidos!F6+óxidos!E6+óxidos!H6)</f>
        <v>#DIV/0!</v>
      </c>
      <c r="C6" s="11" t="e">
        <f>100*(óxidos!E6+óxidos!F6+óxidos!H6)/(óxidos!K6+óxidos!J6+óxidos!G6+óxidos!F6+óxidos!E6+óxidos!H6)</f>
        <v>#DIV/0!</v>
      </c>
      <c r="D6" s="11" t="e">
        <f>100*óxidos!G6/(óxidos!K6+óxidos!J6+óxidos!G6+óxidos!F6+óxidos!E6+óxidos!H6)</f>
        <v>#DIV/0!</v>
      </c>
      <c r="E6" s="12" t="e">
        <f t="shared" si="0"/>
        <v>#DIV/0!</v>
      </c>
      <c r="F6" s="12" t="e">
        <f t="shared" si="1"/>
        <v>#DIV/0!</v>
      </c>
      <c r="G6" s="12" t="e">
        <f t="shared" si="2"/>
        <v>#DIV/0!</v>
      </c>
    </row>
    <row r="7" spans="1:7" ht="12">
      <c r="A7">
        <f>óxidos!A7</f>
        <v>0</v>
      </c>
      <c r="B7" s="11" t="e">
        <f>100*(óxidos!J7+óxidos!K7)/(óxidos!K7+óxidos!J7+óxidos!G7+óxidos!F7+óxidos!E7+óxidos!H7)</f>
        <v>#DIV/0!</v>
      </c>
      <c r="C7" s="11" t="e">
        <f>100*(óxidos!E7+óxidos!F7+óxidos!H7)/(óxidos!K7+óxidos!J7+óxidos!G7+óxidos!F7+óxidos!E7+óxidos!H7)</f>
        <v>#DIV/0!</v>
      </c>
      <c r="D7" s="11" t="e">
        <f>100*óxidos!G7/(óxidos!K7+óxidos!J7+óxidos!G7+óxidos!F7+óxidos!E7+óxidos!H7)</f>
        <v>#DIV/0!</v>
      </c>
      <c r="E7" s="12" t="e">
        <f t="shared" si="0"/>
        <v>#DIV/0!</v>
      </c>
      <c r="F7" s="12" t="e">
        <f t="shared" si="1"/>
        <v>#DIV/0!</v>
      </c>
      <c r="G7" s="12" t="e">
        <f t="shared" si="2"/>
        <v>#DIV/0!</v>
      </c>
    </row>
    <row r="8" spans="1:7" ht="12">
      <c r="A8">
        <f>óxidos!A8</f>
        <v>0</v>
      </c>
      <c r="B8" s="11" t="e">
        <f>100*(óxidos!J8+óxidos!K8)/(óxidos!K8+óxidos!J8+óxidos!G8+óxidos!F8+óxidos!E8+óxidos!H8)</f>
        <v>#DIV/0!</v>
      </c>
      <c r="C8" s="11" t="e">
        <f>100*(óxidos!E8+óxidos!F8+óxidos!H8)/(óxidos!K8+óxidos!J8+óxidos!G8+óxidos!F8+óxidos!E8+óxidos!H8)</f>
        <v>#DIV/0!</v>
      </c>
      <c r="D8" s="11" t="e">
        <f>100*óxidos!G8/(óxidos!K8+óxidos!J8+óxidos!G8+óxidos!F8+óxidos!E8+óxidos!H8)</f>
        <v>#DIV/0!</v>
      </c>
      <c r="E8" s="12" t="e">
        <f t="shared" si="0"/>
        <v>#DIV/0!</v>
      </c>
      <c r="F8" s="12" t="e">
        <f t="shared" si="1"/>
        <v>#DIV/0!</v>
      </c>
      <c r="G8" s="12" t="e">
        <f t="shared" si="2"/>
        <v>#DIV/0!</v>
      </c>
    </row>
    <row r="9" spans="1:7" ht="12">
      <c r="A9">
        <f>óxidos!A9</f>
        <v>0</v>
      </c>
      <c r="B9" s="11" t="e">
        <f>100*(óxidos!J9+óxidos!K9)/(óxidos!K9+óxidos!J9+óxidos!G9+óxidos!F9+óxidos!E9+óxidos!H9)</f>
        <v>#DIV/0!</v>
      </c>
      <c r="C9" s="11" t="e">
        <f>100*(óxidos!E9+óxidos!F9+óxidos!H9)/(óxidos!K9+óxidos!J9+óxidos!G9+óxidos!F9+óxidos!E9+óxidos!H9)</f>
        <v>#DIV/0!</v>
      </c>
      <c r="D9" s="11" t="e">
        <f>100*óxidos!G9/(óxidos!K9+óxidos!J9+óxidos!G9+óxidos!F9+óxidos!E9+óxidos!H9)</f>
        <v>#DIV/0!</v>
      </c>
      <c r="E9" s="12" t="e">
        <f t="shared" si="0"/>
        <v>#DIV/0!</v>
      </c>
      <c r="F9" s="12" t="e">
        <f t="shared" si="1"/>
        <v>#DIV/0!</v>
      </c>
      <c r="G9" s="12" t="e">
        <f t="shared" si="2"/>
        <v>#DIV/0!</v>
      </c>
    </row>
    <row r="10" spans="1:7" ht="12">
      <c r="A10">
        <f>óxidos!A10</f>
        <v>0</v>
      </c>
      <c r="B10" s="11" t="e">
        <f>100*(óxidos!J10+óxidos!K10)/(óxidos!K10+óxidos!J10+óxidos!G10+óxidos!F10+óxidos!E10+óxidos!H10)</f>
        <v>#DIV/0!</v>
      </c>
      <c r="C10" s="11" t="e">
        <f>100*(óxidos!E10+óxidos!F10+óxidos!H10)/(óxidos!K10+óxidos!J10+óxidos!G10+óxidos!F10+óxidos!E10+óxidos!H10)</f>
        <v>#DIV/0!</v>
      </c>
      <c r="D10" s="11" t="e">
        <f>100*óxidos!G10/(óxidos!K10+óxidos!J10+óxidos!G10+óxidos!F10+óxidos!E10+óxidos!H10)</f>
        <v>#DIV/0!</v>
      </c>
      <c r="E10" s="12" t="e">
        <f t="shared" si="0"/>
        <v>#DIV/0!</v>
      </c>
      <c r="F10" s="12" t="e">
        <f t="shared" si="1"/>
        <v>#DIV/0!</v>
      </c>
      <c r="G10" s="12" t="e">
        <f t="shared" si="2"/>
        <v>#DIV/0!</v>
      </c>
    </row>
    <row r="11" spans="1:7" ht="12">
      <c r="A11">
        <f>óxidos!A11</f>
        <v>0</v>
      </c>
      <c r="B11" s="11" t="e">
        <f>100*(óxidos!J11+óxidos!K11)/(óxidos!K11+óxidos!J11+óxidos!G11+óxidos!F11+óxidos!E11+óxidos!H11)</f>
        <v>#DIV/0!</v>
      </c>
      <c r="C11" s="11" t="e">
        <f>100*(óxidos!E11+óxidos!F11+óxidos!H11)/(óxidos!K11+óxidos!J11+óxidos!G11+óxidos!F11+óxidos!E11+óxidos!H11)</f>
        <v>#DIV/0!</v>
      </c>
      <c r="D11" s="11" t="e">
        <f>100*óxidos!G11/(óxidos!K11+óxidos!J11+óxidos!G11+óxidos!F11+óxidos!E11+óxidos!H11)</f>
        <v>#DIV/0!</v>
      </c>
      <c r="E11" s="12" t="e">
        <f t="shared" si="0"/>
        <v>#DIV/0!</v>
      </c>
      <c r="F11" s="12" t="e">
        <f t="shared" si="1"/>
        <v>#DIV/0!</v>
      </c>
      <c r="G11" s="12" t="e">
        <f t="shared" si="2"/>
        <v>#DIV/0!</v>
      </c>
    </row>
    <row r="12" spans="1:7" ht="12">
      <c r="A12">
        <f>óxidos!A12</f>
        <v>0</v>
      </c>
      <c r="B12" s="11" t="e">
        <f>100*(óxidos!J12+óxidos!K12)/(óxidos!K12+óxidos!J12+óxidos!G12+óxidos!F12+óxidos!E12+óxidos!H12)</f>
        <v>#DIV/0!</v>
      </c>
      <c r="C12" s="11" t="e">
        <f>100*(óxidos!E12+óxidos!F12+óxidos!H12)/(óxidos!K12+óxidos!J12+óxidos!G12+óxidos!F12+óxidos!E12+óxidos!H12)</f>
        <v>#DIV/0!</v>
      </c>
      <c r="D12" s="11" t="e">
        <f>100*óxidos!G12/(óxidos!K12+óxidos!J12+óxidos!G12+óxidos!F12+óxidos!E12+óxidos!H12)</f>
        <v>#DIV/0!</v>
      </c>
      <c r="E12" s="12" t="e">
        <f t="shared" si="0"/>
        <v>#DIV/0!</v>
      </c>
      <c r="F12" s="12" t="e">
        <f t="shared" si="1"/>
        <v>#DIV/0!</v>
      </c>
      <c r="G12" s="12" t="e">
        <f t="shared" si="2"/>
        <v>#DIV/0!</v>
      </c>
    </row>
    <row r="13" spans="1:7" ht="12">
      <c r="A13">
        <f>óxidos!A13</f>
        <v>0</v>
      </c>
      <c r="B13" s="11" t="e">
        <f>100*(óxidos!J13+óxidos!K13)/(óxidos!K13+óxidos!J13+óxidos!G13+óxidos!F13+óxidos!E13+óxidos!H13)</f>
        <v>#DIV/0!</v>
      </c>
      <c r="C13" s="11" t="e">
        <f>100*(óxidos!E13+óxidos!F13+óxidos!H13)/(óxidos!K13+óxidos!J13+óxidos!G13+óxidos!F13+óxidos!E13+óxidos!H13)</f>
        <v>#DIV/0!</v>
      </c>
      <c r="D13" s="11" t="e">
        <f>100*óxidos!G13/(óxidos!K13+óxidos!J13+óxidos!G13+óxidos!F13+óxidos!E13+óxidos!H13)</f>
        <v>#DIV/0!</v>
      </c>
      <c r="E13" s="12" t="e">
        <f t="shared" si="0"/>
        <v>#DIV/0!</v>
      </c>
      <c r="F13" s="12" t="e">
        <f t="shared" si="1"/>
        <v>#DIV/0!</v>
      </c>
      <c r="G13" s="12" t="e">
        <f t="shared" si="2"/>
        <v>#DIV/0!</v>
      </c>
    </row>
    <row r="14" spans="1:7" ht="12">
      <c r="A14">
        <f>óxidos!A14</f>
        <v>0</v>
      </c>
      <c r="B14" s="11" t="e">
        <f>100*(óxidos!J14+óxidos!K14)/(óxidos!K14+óxidos!J14+óxidos!G14+óxidos!F14+óxidos!E14+óxidos!H14)</f>
        <v>#DIV/0!</v>
      </c>
      <c r="C14" s="11" t="e">
        <f>100*(óxidos!E14+óxidos!F14+óxidos!H14)/(óxidos!K14+óxidos!J14+óxidos!G14+óxidos!F14+óxidos!E14+óxidos!H14)</f>
        <v>#DIV/0!</v>
      </c>
      <c r="D14" s="11" t="e">
        <f>100*óxidos!G14/(óxidos!K14+óxidos!J14+óxidos!G14+óxidos!F14+óxidos!E14+óxidos!H14)</f>
        <v>#DIV/0!</v>
      </c>
      <c r="E14" s="12" t="e">
        <f t="shared" si="0"/>
        <v>#DIV/0!</v>
      </c>
      <c r="F14" s="12" t="e">
        <f t="shared" si="1"/>
        <v>#DIV/0!</v>
      </c>
      <c r="G14" s="12" t="e">
        <f t="shared" si="2"/>
        <v>#DIV/0!</v>
      </c>
    </row>
    <row r="15" spans="1:7" ht="12">
      <c r="A15">
        <f>óxidos!A15</f>
        <v>0</v>
      </c>
      <c r="B15" s="11" t="e">
        <f>100*(óxidos!J15+óxidos!K15)/(óxidos!K15+óxidos!J15+óxidos!G15+óxidos!F15+óxidos!E15+óxidos!H15)</f>
        <v>#DIV/0!</v>
      </c>
      <c r="C15" s="11" t="e">
        <f>100*(óxidos!E15+óxidos!F15+óxidos!H15)/(óxidos!K15+óxidos!J15+óxidos!G15+óxidos!F15+óxidos!E15+óxidos!H15)</f>
        <v>#DIV/0!</v>
      </c>
      <c r="D15" s="11" t="e">
        <f>100*óxidos!G15/(óxidos!K15+óxidos!J15+óxidos!G15+óxidos!F15+óxidos!E15+óxidos!H15)</f>
        <v>#DIV/0!</v>
      </c>
      <c r="E15" s="12" t="e">
        <f t="shared" si="0"/>
        <v>#DIV/0!</v>
      </c>
      <c r="F15" s="12" t="e">
        <f t="shared" si="1"/>
        <v>#DIV/0!</v>
      </c>
      <c r="G15" s="12" t="e">
        <f t="shared" si="2"/>
        <v>#DIV/0!</v>
      </c>
    </row>
    <row r="16" spans="1:7" ht="12">
      <c r="A16">
        <f>óxidos!A16</f>
        <v>0</v>
      </c>
      <c r="B16" s="11" t="e">
        <f>100*(óxidos!J16+óxidos!K16)/(óxidos!K16+óxidos!J16+óxidos!G16+óxidos!F16+óxidos!E16+óxidos!H16)</f>
        <v>#DIV/0!</v>
      </c>
      <c r="C16" s="11" t="e">
        <f>100*(óxidos!E16+óxidos!F16+óxidos!H16)/(óxidos!K16+óxidos!J16+óxidos!G16+óxidos!F16+óxidos!E16+óxidos!H16)</f>
        <v>#DIV/0!</v>
      </c>
      <c r="D16" s="11" t="e">
        <f>100*óxidos!G16/(óxidos!K16+óxidos!J16+óxidos!G16+óxidos!F16+óxidos!E16+óxidos!H16)</f>
        <v>#DIV/0!</v>
      </c>
      <c r="E16" s="12" t="e">
        <f t="shared" si="0"/>
        <v>#DIV/0!</v>
      </c>
      <c r="F16" s="12" t="e">
        <f t="shared" si="1"/>
        <v>#DIV/0!</v>
      </c>
      <c r="G16" s="12" t="e">
        <f t="shared" si="2"/>
        <v>#DIV/0!</v>
      </c>
    </row>
    <row r="17" spans="1:7" ht="12">
      <c r="A17">
        <f>óxidos!A17</f>
        <v>0</v>
      </c>
      <c r="B17" s="11" t="e">
        <f>100*(óxidos!J17+óxidos!K17)/(óxidos!K17+óxidos!J17+óxidos!G17+óxidos!F17+óxidos!E17+óxidos!H17)</f>
        <v>#DIV/0!</v>
      </c>
      <c r="C17" s="11" t="e">
        <f>100*(óxidos!E17+óxidos!F17+óxidos!H17)/(óxidos!K17+óxidos!J17+óxidos!G17+óxidos!F17+óxidos!E17+óxidos!H17)</f>
        <v>#DIV/0!</v>
      </c>
      <c r="D17" s="11" t="e">
        <f>100*óxidos!G17/(óxidos!K17+óxidos!J17+óxidos!G17+óxidos!F17+óxidos!E17+óxidos!H17)</f>
        <v>#DIV/0!</v>
      </c>
      <c r="E17" s="12" t="e">
        <f t="shared" si="0"/>
        <v>#DIV/0!</v>
      </c>
      <c r="F17" s="12" t="e">
        <f t="shared" si="1"/>
        <v>#DIV/0!</v>
      </c>
      <c r="G17" s="12" t="e">
        <f t="shared" si="2"/>
        <v>#DIV/0!</v>
      </c>
    </row>
    <row r="18" spans="1:7" ht="12">
      <c r="A18">
        <f>óxidos!A18</f>
        <v>0</v>
      </c>
      <c r="B18" s="11" t="e">
        <f>100*(óxidos!J18+óxidos!K18)/(óxidos!K18+óxidos!J18+óxidos!G18+óxidos!F18+óxidos!E18+óxidos!H18)</f>
        <v>#DIV/0!</v>
      </c>
      <c r="C18" s="11" t="e">
        <f>100*(óxidos!E18+óxidos!F18+óxidos!H18)/(óxidos!K18+óxidos!J18+óxidos!G18+óxidos!F18+óxidos!E18+óxidos!H18)</f>
        <v>#DIV/0!</v>
      </c>
      <c r="D18" s="11" t="e">
        <f>100*óxidos!G18/(óxidos!K18+óxidos!J18+óxidos!G18+óxidos!F18+óxidos!E18+óxidos!H18)</f>
        <v>#DIV/0!</v>
      </c>
      <c r="E18" s="12" t="e">
        <f t="shared" si="0"/>
        <v>#DIV/0!</v>
      </c>
      <c r="F18" s="12" t="e">
        <f t="shared" si="1"/>
        <v>#DIV/0!</v>
      </c>
      <c r="G18" s="12" t="e">
        <f t="shared" si="2"/>
        <v>#DIV/0!</v>
      </c>
    </row>
    <row r="19" spans="1:7" ht="12">
      <c r="A19">
        <f>óxidos!A19</f>
        <v>0</v>
      </c>
      <c r="B19" s="11" t="e">
        <f>100*(óxidos!J19+óxidos!K19)/(óxidos!K19+óxidos!J19+óxidos!G19+óxidos!F19+óxidos!E19+óxidos!H19)</f>
        <v>#DIV/0!</v>
      </c>
      <c r="C19" s="11" t="e">
        <f>100*(óxidos!E19+óxidos!F19+óxidos!H19)/(óxidos!K19+óxidos!J19+óxidos!G19+óxidos!F19+óxidos!E19+óxidos!H19)</f>
        <v>#DIV/0!</v>
      </c>
      <c r="D19" s="11" t="e">
        <f>100*óxidos!G19/(óxidos!K19+óxidos!J19+óxidos!G19+óxidos!F19+óxidos!E19+óxidos!H19)</f>
        <v>#DIV/0!</v>
      </c>
      <c r="E19" s="12" t="e">
        <f t="shared" si="0"/>
        <v>#DIV/0!</v>
      </c>
      <c r="F19" s="12" t="e">
        <f t="shared" si="1"/>
        <v>#DIV/0!</v>
      </c>
      <c r="G19" s="12" t="e">
        <f t="shared" si="2"/>
        <v>#DIV/0!</v>
      </c>
    </row>
    <row r="20" spans="1:7" ht="12">
      <c r="A20">
        <f>óxidos!A20</f>
        <v>0</v>
      </c>
      <c r="B20" s="11" t="e">
        <f>100*(óxidos!J20+óxidos!K20)/(óxidos!K20+óxidos!J20+óxidos!G20+óxidos!F20+óxidos!E20+óxidos!H20)</f>
        <v>#DIV/0!</v>
      </c>
      <c r="C20" s="11" t="e">
        <f>100*(óxidos!E20+óxidos!F20+óxidos!H20)/(óxidos!K20+óxidos!J20+óxidos!G20+óxidos!F20+óxidos!E20+óxidos!H20)</f>
        <v>#DIV/0!</v>
      </c>
      <c r="D20" s="11" t="e">
        <f>100*óxidos!G20/(óxidos!K20+óxidos!J20+óxidos!G20+óxidos!F20+óxidos!E20+óxidos!H20)</f>
        <v>#DIV/0!</v>
      </c>
      <c r="E20" s="12" t="e">
        <f t="shared" si="0"/>
        <v>#DIV/0!</v>
      </c>
      <c r="F20" s="12" t="e">
        <f t="shared" si="1"/>
        <v>#DIV/0!</v>
      </c>
      <c r="G20" s="12" t="e">
        <f t="shared" si="2"/>
        <v>#DIV/0!</v>
      </c>
    </row>
    <row r="21" spans="1:7" ht="12">
      <c r="A21">
        <f>óxidos!A21</f>
        <v>0</v>
      </c>
      <c r="B21" s="11" t="e">
        <f>100*(óxidos!J21+óxidos!K21)/(óxidos!K21+óxidos!J21+óxidos!G21+óxidos!F21+óxidos!E21+óxidos!H21)</f>
        <v>#DIV/0!</v>
      </c>
      <c r="C21" s="11" t="e">
        <f>100*(óxidos!E21+óxidos!F21+óxidos!H21)/(óxidos!K21+óxidos!J21+óxidos!G21+óxidos!F21+óxidos!E21+óxidos!H21)</f>
        <v>#DIV/0!</v>
      </c>
      <c r="D21" s="11" t="e">
        <f>100*óxidos!G21/(óxidos!K21+óxidos!J21+óxidos!G21+óxidos!F21+óxidos!E21+óxidos!H21)</f>
        <v>#DIV/0!</v>
      </c>
      <c r="E21" s="12" t="e">
        <f t="shared" si="0"/>
        <v>#DIV/0!</v>
      </c>
      <c r="F21" s="12" t="e">
        <f t="shared" si="1"/>
        <v>#DIV/0!</v>
      </c>
      <c r="G21" s="12" t="e">
        <f t="shared" si="2"/>
        <v>#DIV/0!</v>
      </c>
    </row>
    <row r="22" spans="1:7" ht="12">
      <c r="A22">
        <f>óxidos!A22</f>
        <v>0</v>
      </c>
      <c r="B22" s="11" t="e">
        <f>100*(óxidos!J22+óxidos!K22)/(óxidos!K22+óxidos!J22+óxidos!G22+óxidos!F22+óxidos!E22+óxidos!H22)</f>
        <v>#DIV/0!</v>
      </c>
      <c r="C22" s="11" t="e">
        <f>100*(óxidos!E22+óxidos!F22+óxidos!H22)/(óxidos!K22+óxidos!J22+óxidos!G22+óxidos!F22+óxidos!E22+óxidos!H22)</f>
        <v>#DIV/0!</v>
      </c>
      <c r="D22" s="11" t="e">
        <f>100*óxidos!G22/(óxidos!K22+óxidos!J22+óxidos!G22+óxidos!F22+óxidos!E22+óxidos!H22)</f>
        <v>#DIV/0!</v>
      </c>
      <c r="E22" s="12" t="e">
        <f t="shared" si="0"/>
        <v>#DIV/0!</v>
      </c>
      <c r="F22" s="12" t="e">
        <f t="shared" si="1"/>
        <v>#DIV/0!</v>
      </c>
      <c r="G22" s="12" t="e">
        <f t="shared" si="2"/>
        <v>#DIV/0!</v>
      </c>
    </row>
    <row r="23" spans="1:7" ht="12">
      <c r="A23">
        <f>óxidos!A23</f>
        <v>0</v>
      </c>
      <c r="B23" s="11" t="e">
        <f>100*(óxidos!J23+óxidos!K23)/(óxidos!K23+óxidos!J23+óxidos!G23+óxidos!F23+óxidos!E23+óxidos!H23)</f>
        <v>#DIV/0!</v>
      </c>
      <c r="C23" s="11" t="e">
        <f>100*(óxidos!E23+óxidos!F23+óxidos!H23)/(óxidos!K23+óxidos!J23+óxidos!G23+óxidos!F23+óxidos!E23+óxidos!H23)</f>
        <v>#DIV/0!</v>
      </c>
      <c r="D23" s="11" t="e">
        <f>100*óxidos!G23/(óxidos!K23+óxidos!J23+óxidos!G23+óxidos!F23+óxidos!E23+óxidos!H23)</f>
        <v>#DIV/0!</v>
      </c>
      <c r="E23" s="12" t="e">
        <f t="shared" si="0"/>
        <v>#DIV/0!</v>
      </c>
      <c r="F23" s="12" t="e">
        <f t="shared" si="1"/>
        <v>#DIV/0!</v>
      </c>
      <c r="G23" s="12" t="e">
        <f t="shared" si="2"/>
        <v>#DIV/0!</v>
      </c>
    </row>
    <row r="24" spans="1:7" ht="12">
      <c r="A24">
        <f>óxidos!A24</f>
        <v>0</v>
      </c>
      <c r="B24" s="11" t="e">
        <f>100*(óxidos!J24+óxidos!K24)/(óxidos!K24+óxidos!J24+óxidos!G24+óxidos!F24+óxidos!E24+óxidos!H24)</f>
        <v>#DIV/0!</v>
      </c>
      <c r="C24" s="11" t="e">
        <f>100*(óxidos!E24+óxidos!F24+óxidos!H24)/(óxidos!K24+óxidos!J24+óxidos!G24+óxidos!F24+óxidos!E24+óxidos!H24)</f>
        <v>#DIV/0!</v>
      </c>
      <c r="D24" s="11" t="e">
        <f>100*óxidos!G24/(óxidos!K24+óxidos!J24+óxidos!G24+óxidos!F24+óxidos!E24+óxidos!H24)</f>
        <v>#DIV/0!</v>
      </c>
      <c r="E24" s="12" t="e">
        <f t="shared" si="0"/>
        <v>#DIV/0!</v>
      </c>
      <c r="F24" s="12" t="e">
        <f t="shared" si="1"/>
        <v>#DIV/0!</v>
      </c>
      <c r="G24" s="12" t="e">
        <f t="shared" si="2"/>
        <v>#DIV/0!</v>
      </c>
    </row>
    <row r="25" spans="1:7" ht="12">
      <c r="A25">
        <f>óxidos!A25</f>
        <v>0</v>
      </c>
      <c r="B25" s="11" t="e">
        <f>100*(óxidos!J25+óxidos!K25)/(óxidos!K25+óxidos!J25+óxidos!G25+óxidos!F25+óxidos!E25+óxidos!H25)</f>
        <v>#DIV/0!</v>
      </c>
      <c r="C25" s="11" t="e">
        <f>100*(óxidos!E25+óxidos!F25+óxidos!H25)/(óxidos!K25+óxidos!J25+óxidos!G25+óxidos!F25+óxidos!E25+óxidos!H25)</f>
        <v>#DIV/0!</v>
      </c>
      <c r="D25" s="11" t="e">
        <f>100*óxidos!G25/(óxidos!K25+óxidos!J25+óxidos!G25+óxidos!F25+óxidos!E25+óxidos!H25)</f>
        <v>#DIV/0!</v>
      </c>
      <c r="E25" s="12" t="e">
        <f t="shared" si="0"/>
        <v>#DIV/0!</v>
      </c>
      <c r="F25" s="12" t="e">
        <f t="shared" si="1"/>
        <v>#DIV/0!</v>
      </c>
      <c r="G25" s="12" t="e">
        <f t="shared" si="2"/>
        <v>#DIV/0!</v>
      </c>
    </row>
    <row r="26" spans="1:7" ht="12">
      <c r="A26">
        <f>óxidos!A26</f>
        <v>0</v>
      </c>
      <c r="B26" s="11" t="e">
        <f>100*(óxidos!J26+óxidos!K26)/(óxidos!K26+óxidos!J26+óxidos!G26+óxidos!F26+óxidos!E26+óxidos!H26)</f>
        <v>#DIV/0!</v>
      </c>
      <c r="C26" s="11" t="e">
        <f>100*(óxidos!E26+óxidos!F26+óxidos!H26)/(óxidos!K26+óxidos!J26+óxidos!G26+óxidos!F26+óxidos!E26+óxidos!H26)</f>
        <v>#DIV/0!</v>
      </c>
      <c r="D26" s="11" t="e">
        <f>100*óxidos!G26/(óxidos!K26+óxidos!J26+óxidos!G26+óxidos!F26+óxidos!E26+óxidos!H26)</f>
        <v>#DIV/0!</v>
      </c>
      <c r="E26" s="12" t="e">
        <f t="shared" si="0"/>
        <v>#DIV/0!</v>
      </c>
      <c r="F26" s="12" t="e">
        <f t="shared" si="1"/>
        <v>#DIV/0!</v>
      </c>
      <c r="G26" s="12" t="e">
        <f t="shared" si="2"/>
        <v>#DIV/0!</v>
      </c>
    </row>
    <row r="27" spans="1:7" ht="12">
      <c r="A27">
        <f>óxidos!A27</f>
        <v>0</v>
      </c>
      <c r="B27" s="11" t="e">
        <f>100*(óxidos!J27+óxidos!K27)/(óxidos!K27+óxidos!J27+óxidos!G27+óxidos!F27+óxidos!E27+óxidos!H27)</f>
        <v>#DIV/0!</v>
      </c>
      <c r="C27" s="11" t="e">
        <f>100*(óxidos!E27+óxidos!F27+óxidos!H27)/(óxidos!K27+óxidos!J27+óxidos!G27+óxidos!F27+óxidos!E27+óxidos!H27)</f>
        <v>#DIV/0!</v>
      </c>
      <c r="D27" s="11" t="e">
        <f>100*óxidos!G27/(óxidos!K27+óxidos!J27+óxidos!G27+óxidos!F27+óxidos!E27+óxidos!H27)</f>
        <v>#DIV/0!</v>
      </c>
      <c r="E27" s="12" t="e">
        <f t="shared" si="0"/>
        <v>#DIV/0!</v>
      </c>
      <c r="F27" s="12" t="e">
        <f t="shared" si="1"/>
        <v>#DIV/0!</v>
      </c>
      <c r="G27" s="12" t="e">
        <f t="shared" si="2"/>
        <v>#DIV/0!</v>
      </c>
    </row>
    <row r="28" spans="1:7" ht="12">
      <c r="A28">
        <f>óxidos!A28</f>
        <v>0</v>
      </c>
      <c r="B28" s="11" t="e">
        <f>100*(óxidos!J28+óxidos!K28)/(óxidos!K28+óxidos!J28+óxidos!G28+óxidos!F28+óxidos!E28+óxidos!H28)</f>
        <v>#DIV/0!</v>
      </c>
      <c r="C28" s="11" t="e">
        <f>100*(óxidos!E28+óxidos!F28+óxidos!H28)/(óxidos!K28+óxidos!J28+óxidos!G28+óxidos!F28+óxidos!E28+óxidos!H28)</f>
        <v>#DIV/0!</v>
      </c>
      <c r="D28" s="11" t="e">
        <f>100*óxidos!G28/(óxidos!K28+óxidos!J28+óxidos!G28+óxidos!F28+óxidos!E28+óxidos!H28)</f>
        <v>#DIV/0!</v>
      </c>
      <c r="E28" s="12" t="e">
        <f t="shared" si="0"/>
        <v>#DIV/0!</v>
      </c>
      <c r="F28" s="12" t="e">
        <f t="shared" si="1"/>
        <v>#DIV/0!</v>
      </c>
      <c r="G28" s="12" t="e">
        <f t="shared" si="2"/>
        <v>#DIV/0!</v>
      </c>
    </row>
    <row r="29" spans="1:7" ht="12">
      <c r="A29">
        <f>óxidos!A29</f>
        <v>0</v>
      </c>
      <c r="B29" s="11" t="e">
        <f>100*(óxidos!J29+óxidos!K29)/(óxidos!K29+óxidos!J29+óxidos!G29+óxidos!F29+óxidos!E29+óxidos!H29)</f>
        <v>#DIV/0!</v>
      </c>
      <c r="C29" s="11" t="e">
        <f>100*(óxidos!E29+óxidos!F29+óxidos!H29)/(óxidos!K29+óxidos!J29+óxidos!G29+óxidos!F29+óxidos!E29+óxidos!H29)</f>
        <v>#DIV/0!</v>
      </c>
      <c r="D29" s="11" t="e">
        <f>100*óxidos!G29/(óxidos!K29+óxidos!J29+óxidos!G29+óxidos!F29+óxidos!E29+óxidos!H29)</f>
        <v>#DIV/0!</v>
      </c>
      <c r="E29" s="12" t="e">
        <f t="shared" si="0"/>
        <v>#DIV/0!</v>
      </c>
      <c r="F29" s="12" t="e">
        <f t="shared" si="1"/>
        <v>#DIV/0!</v>
      </c>
      <c r="G29" s="12" t="e">
        <f t="shared" si="2"/>
        <v>#DIV/0!</v>
      </c>
    </row>
    <row r="30" spans="1:7" ht="12">
      <c r="A30">
        <f>óxidos!A30</f>
        <v>0</v>
      </c>
      <c r="B30" s="11" t="e">
        <f>100*(óxidos!J30+óxidos!K30)/(óxidos!K30+óxidos!J30+óxidos!G30+óxidos!F30+óxidos!E30+óxidos!H30)</f>
        <v>#DIV/0!</v>
      </c>
      <c r="C30" s="11" t="e">
        <f>100*(óxidos!E30+óxidos!F30+óxidos!H30)/(óxidos!K30+óxidos!J30+óxidos!G30+óxidos!F30+óxidos!E30+óxidos!H30)</f>
        <v>#DIV/0!</v>
      </c>
      <c r="D30" s="11" t="e">
        <f>100*óxidos!G30/(óxidos!K30+óxidos!J30+óxidos!G30+óxidos!F30+óxidos!E30+óxidos!H30)</f>
        <v>#DIV/0!</v>
      </c>
      <c r="E30" s="12" t="e">
        <f t="shared" si="0"/>
        <v>#DIV/0!</v>
      </c>
      <c r="F30" s="12" t="e">
        <f t="shared" si="1"/>
        <v>#DIV/0!</v>
      </c>
      <c r="G30" s="12" t="e">
        <f t="shared" si="2"/>
        <v>#DIV/0!</v>
      </c>
    </row>
    <row r="31" spans="1:7" ht="12">
      <c r="A31">
        <f>óxidos!A31</f>
        <v>0</v>
      </c>
      <c r="B31" s="11" t="e">
        <f>100*(óxidos!J31+óxidos!K31)/(óxidos!K31+óxidos!J31+óxidos!G31+óxidos!F31+óxidos!E31+óxidos!H31)</f>
        <v>#DIV/0!</v>
      </c>
      <c r="C31" s="11" t="e">
        <f>100*(óxidos!E31+óxidos!F31+óxidos!H31)/(óxidos!K31+óxidos!J31+óxidos!G31+óxidos!F31+óxidos!E31+óxidos!H31)</f>
        <v>#DIV/0!</v>
      </c>
      <c r="D31" s="11" t="e">
        <f>100*óxidos!G31/(óxidos!K31+óxidos!J31+óxidos!G31+óxidos!F31+óxidos!E31+óxidos!H31)</f>
        <v>#DIV/0!</v>
      </c>
      <c r="E31" s="12" t="e">
        <f t="shared" si="0"/>
        <v>#DIV/0!</v>
      </c>
      <c r="F31" s="12" t="e">
        <f t="shared" si="1"/>
        <v>#DIV/0!</v>
      </c>
      <c r="G31" s="12" t="e">
        <f t="shared" si="2"/>
        <v>#DIV/0!</v>
      </c>
    </row>
    <row r="32" spans="1:7" ht="12">
      <c r="A32">
        <f>óxidos!A32</f>
        <v>0</v>
      </c>
      <c r="B32" s="11" t="e">
        <f>100*(óxidos!J32+óxidos!K32)/(óxidos!K32+óxidos!J32+óxidos!G32+óxidos!F32+óxidos!E32+óxidos!H32)</f>
        <v>#DIV/0!</v>
      </c>
      <c r="C32" s="11" t="e">
        <f>100*(óxidos!E32+óxidos!F32+óxidos!H32)/(óxidos!K32+óxidos!J32+óxidos!G32+óxidos!F32+óxidos!E32+óxidos!H32)</f>
        <v>#DIV/0!</v>
      </c>
      <c r="D32" s="11" t="e">
        <f>100*óxidos!G32/(óxidos!K32+óxidos!J32+óxidos!G32+óxidos!F32+óxidos!E32+óxidos!H32)</f>
        <v>#DIV/0!</v>
      </c>
      <c r="E32" s="12" t="e">
        <f t="shared" si="0"/>
        <v>#DIV/0!</v>
      </c>
      <c r="F32" s="12" t="e">
        <f t="shared" si="1"/>
        <v>#DIV/0!</v>
      </c>
      <c r="G32" s="12" t="e">
        <f t="shared" si="2"/>
        <v>#DIV/0!</v>
      </c>
    </row>
    <row r="33" spans="1:7" ht="12">
      <c r="A33">
        <f>óxidos!A33</f>
        <v>0</v>
      </c>
      <c r="B33" s="11" t="e">
        <f>100*(óxidos!J33+óxidos!K33)/(óxidos!K33+óxidos!J33+óxidos!G33+óxidos!F33+óxidos!E33+óxidos!H33)</f>
        <v>#DIV/0!</v>
      </c>
      <c r="C33" s="11" t="e">
        <f>100*(óxidos!E33+óxidos!F33+óxidos!H33)/(óxidos!K33+óxidos!J33+óxidos!G33+óxidos!F33+óxidos!E33+óxidos!H33)</f>
        <v>#DIV/0!</v>
      </c>
      <c r="D33" s="11" t="e">
        <f>100*óxidos!G33/(óxidos!K33+óxidos!J33+óxidos!G33+óxidos!F33+óxidos!E33+óxidos!H33)</f>
        <v>#DIV/0!</v>
      </c>
      <c r="E33" s="12" t="e">
        <f t="shared" si="0"/>
        <v>#DIV/0!</v>
      </c>
      <c r="F33" s="12" t="e">
        <f t="shared" si="1"/>
        <v>#DIV/0!</v>
      </c>
      <c r="G33" s="12" t="e">
        <f t="shared" si="2"/>
        <v>#DIV/0!</v>
      </c>
    </row>
    <row r="34" spans="1:7" ht="12">
      <c r="A34">
        <f>óxidos!A34</f>
        <v>0</v>
      </c>
      <c r="B34" s="11" t="e">
        <f>100*(óxidos!J34+óxidos!K34)/(óxidos!K34+óxidos!J34+óxidos!G34+óxidos!F34+óxidos!E34+óxidos!H34)</f>
        <v>#DIV/0!</v>
      </c>
      <c r="C34" s="11" t="e">
        <f>100*(óxidos!E34+óxidos!F34+óxidos!H34)/(óxidos!K34+óxidos!J34+óxidos!G34+óxidos!F34+óxidos!E34+óxidos!H34)</f>
        <v>#DIV/0!</v>
      </c>
      <c r="D34" s="11" t="e">
        <f>100*óxidos!G34/(óxidos!K34+óxidos!J34+óxidos!G34+óxidos!F34+óxidos!E34+óxidos!H34)</f>
        <v>#DIV/0!</v>
      </c>
      <c r="E34" s="12" t="e">
        <f t="shared" si="0"/>
        <v>#DIV/0!</v>
      </c>
      <c r="F34" s="12" t="e">
        <f t="shared" si="1"/>
        <v>#DIV/0!</v>
      </c>
      <c r="G34" s="12" t="e">
        <f t="shared" si="2"/>
        <v>#DIV/0!</v>
      </c>
    </row>
    <row r="35" spans="1:7" ht="12">
      <c r="A35">
        <f>óxidos!A35</f>
        <v>0</v>
      </c>
      <c r="B35" s="11" t="e">
        <f>100*(óxidos!J35+óxidos!K35)/(óxidos!K35+óxidos!J35+óxidos!G35+óxidos!F35+óxidos!E35+óxidos!H35)</f>
        <v>#DIV/0!</v>
      </c>
      <c r="C35" s="11" t="e">
        <f>100*(óxidos!E35+óxidos!F35+óxidos!H35)/(óxidos!K35+óxidos!J35+óxidos!G35+óxidos!F35+óxidos!E35+óxidos!H35)</f>
        <v>#DIV/0!</v>
      </c>
      <c r="D35" s="11" t="e">
        <f>100*óxidos!G35/(óxidos!K35+óxidos!J35+óxidos!G35+óxidos!F35+óxidos!E35+óxidos!H35)</f>
        <v>#DIV/0!</v>
      </c>
      <c r="E35" s="12" t="e">
        <f t="shared" si="0"/>
        <v>#DIV/0!</v>
      </c>
      <c r="F35" s="12" t="e">
        <f t="shared" si="1"/>
        <v>#DIV/0!</v>
      </c>
      <c r="G35" s="12" t="e">
        <f t="shared" si="2"/>
        <v>#DIV/0!</v>
      </c>
    </row>
    <row r="36" spans="1:7" ht="12">
      <c r="A36">
        <f>óxidos!A36</f>
        <v>0</v>
      </c>
      <c r="B36" s="11" t="e">
        <f>100*(óxidos!J36+óxidos!K36)/(óxidos!K36+óxidos!J36+óxidos!G36+óxidos!F36+óxidos!E36+óxidos!H36)</f>
        <v>#DIV/0!</v>
      </c>
      <c r="C36" s="11" t="e">
        <f>100*(óxidos!E36+óxidos!F36+óxidos!H36)/(óxidos!K36+óxidos!J36+óxidos!G36+óxidos!F36+óxidos!E36+óxidos!H36)</f>
        <v>#DIV/0!</v>
      </c>
      <c r="D36" s="11" t="e">
        <f>100*óxidos!G36/(óxidos!K36+óxidos!J36+óxidos!G36+óxidos!F36+óxidos!E36+óxidos!H36)</f>
        <v>#DIV/0!</v>
      </c>
      <c r="E36" s="12" t="e">
        <f t="shared" si="0"/>
        <v>#DIV/0!</v>
      </c>
      <c r="F36" s="12" t="e">
        <f t="shared" si="1"/>
        <v>#DIV/0!</v>
      </c>
      <c r="G36" s="12" t="e">
        <f t="shared" si="2"/>
        <v>#DIV/0!</v>
      </c>
    </row>
    <row r="37" spans="1:7" ht="12">
      <c r="A37">
        <f>óxidos!A37</f>
        <v>0</v>
      </c>
      <c r="B37" s="11" t="e">
        <f>100*(óxidos!J37+óxidos!K37)/(óxidos!K37+óxidos!J37+óxidos!G37+óxidos!F37+óxidos!E37+óxidos!H37)</f>
        <v>#DIV/0!</v>
      </c>
      <c r="C37" s="11" t="e">
        <f>100*(óxidos!E37+óxidos!F37+óxidos!H37)/(óxidos!K37+óxidos!J37+óxidos!G37+óxidos!F37+óxidos!E37+óxidos!H37)</f>
        <v>#DIV/0!</v>
      </c>
      <c r="D37" s="11" t="e">
        <f>100*óxidos!G37/(óxidos!K37+óxidos!J37+óxidos!G37+óxidos!F37+óxidos!E37+óxidos!H37)</f>
        <v>#DIV/0!</v>
      </c>
      <c r="E37" s="12" t="e">
        <f t="shared" si="0"/>
        <v>#DIV/0!</v>
      </c>
      <c r="F37" s="12" t="e">
        <f t="shared" si="1"/>
        <v>#DIV/0!</v>
      </c>
      <c r="G37" s="12" t="e">
        <f t="shared" si="2"/>
        <v>#DIV/0!</v>
      </c>
    </row>
    <row r="38" spans="1:7" ht="12">
      <c r="A38">
        <f>óxidos!A38</f>
        <v>0</v>
      </c>
      <c r="B38" s="11" t="e">
        <f>100*(óxidos!J38+óxidos!K38)/(óxidos!K38+óxidos!J38+óxidos!G38+óxidos!F38+óxidos!E38+óxidos!H38)</f>
        <v>#DIV/0!</v>
      </c>
      <c r="C38" s="11" t="e">
        <f>100*(óxidos!E38+óxidos!F38+óxidos!H38)/(óxidos!K38+óxidos!J38+óxidos!G38+óxidos!F38+óxidos!E38+óxidos!H38)</f>
        <v>#DIV/0!</v>
      </c>
      <c r="D38" s="11" t="e">
        <f>100*óxidos!G38/(óxidos!K38+óxidos!J38+óxidos!G38+óxidos!F38+óxidos!E38+óxidos!H38)</f>
        <v>#DIV/0!</v>
      </c>
      <c r="E38" s="12" t="e">
        <f t="shared" si="0"/>
        <v>#DIV/0!</v>
      </c>
      <c r="F38" s="12" t="e">
        <f t="shared" si="1"/>
        <v>#DIV/0!</v>
      </c>
      <c r="G38" s="12" t="e">
        <f t="shared" si="2"/>
        <v>#DIV/0!</v>
      </c>
    </row>
    <row r="39" spans="1:7" ht="12">
      <c r="A39">
        <f>óxidos!A39</f>
        <v>0</v>
      </c>
      <c r="B39" s="11" t="e">
        <f>100*(óxidos!J39+óxidos!K39)/(óxidos!K39+óxidos!J39+óxidos!G39+óxidos!F39+óxidos!E39+óxidos!H39)</f>
        <v>#DIV/0!</v>
      </c>
      <c r="C39" s="11" t="e">
        <f>100*(óxidos!E39+óxidos!F39+óxidos!H39)/(óxidos!K39+óxidos!J39+óxidos!G39+óxidos!F39+óxidos!E39+óxidos!H39)</f>
        <v>#DIV/0!</v>
      </c>
      <c r="D39" s="11" t="e">
        <f>100*óxidos!G39/(óxidos!K39+óxidos!J39+óxidos!G39+óxidos!F39+óxidos!E39+óxidos!H39)</f>
        <v>#DIV/0!</v>
      </c>
      <c r="E39" s="12" t="e">
        <f t="shared" si="0"/>
        <v>#DIV/0!</v>
      </c>
      <c r="F39" s="12" t="e">
        <f t="shared" si="1"/>
        <v>#DIV/0!</v>
      </c>
      <c r="G39" s="12" t="e">
        <f t="shared" si="2"/>
        <v>#DIV/0!</v>
      </c>
    </row>
    <row r="40" spans="1:7" ht="12">
      <c r="A40">
        <f>óxidos!A40</f>
        <v>0</v>
      </c>
      <c r="B40" s="11" t="e">
        <f>100*(óxidos!J40+óxidos!K40)/(óxidos!K40+óxidos!J40+óxidos!G40+óxidos!F40+óxidos!E40+óxidos!H40)</f>
        <v>#DIV/0!</v>
      </c>
      <c r="C40" s="11" t="e">
        <f>100*(óxidos!E40+óxidos!F40+óxidos!H40)/(óxidos!K40+óxidos!J40+óxidos!G40+óxidos!F40+óxidos!E40+óxidos!H40)</f>
        <v>#DIV/0!</v>
      </c>
      <c r="D40" s="11" t="e">
        <f>100*óxidos!G40/(óxidos!K40+óxidos!J40+óxidos!G40+óxidos!F40+óxidos!E40+óxidos!H40)</f>
        <v>#DIV/0!</v>
      </c>
      <c r="E40" s="12" t="e">
        <f t="shared" si="0"/>
        <v>#DIV/0!</v>
      </c>
      <c r="F40" s="12" t="e">
        <f t="shared" si="1"/>
        <v>#DIV/0!</v>
      </c>
      <c r="G40" s="12" t="e">
        <f t="shared" si="2"/>
        <v>#DIV/0!</v>
      </c>
    </row>
    <row r="41" spans="1:7" ht="12.75">
      <c r="A41">
        <f>óxidos!A41</f>
        <v>0</v>
      </c>
      <c r="B41" s="11" t="e">
        <f>100*(óxidos!J41+óxidos!K41)/(óxidos!K41+óxidos!J41+óxidos!G41+óxidos!F41+óxidos!E41+óxidos!H41)</f>
        <v>#DIV/0!</v>
      </c>
      <c r="C41" s="11" t="e">
        <f>100*(óxidos!E41+óxidos!F41+óxidos!H41)/(óxidos!K41+óxidos!J41+óxidos!G41+óxidos!F41+óxidos!E41+óxidos!H41)</f>
        <v>#DIV/0!</v>
      </c>
      <c r="D41" s="11" t="e">
        <f>100*óxidos!G41/(óxidos!K41+óxidos!J41+óxidos!G41+óxidos!F41+óxidos!E41+óxidos!H41)</f>
        <v>#DIV/0!</v>
      </c>
      <c r="E41" s="12" t="e">
        <f t="shared" si="0"/>
        <v>#DIV/0!</v>
      </c>
      <c r="F41" s="12" t="e">
        <f t="shared" si="1"/>
        <v>#DIV/0!</v>
      </c>
      <c r="G41" s="12" t="e">
        <f t="shared" si="2"/>
        <v>#DIV/0!</v>
      </c>
    </row>
    <row r="42" spans="1:7" ht="12.75">
      <c r="A42">
        <f>óxidos!A42</f>
        <v>0</v>
      </c>
      <c r="B42" s="11" t="e">
        <f>100*(óxidos!J42+óxidos!K42)/(óxidos!K42+óxidos!J42+óxidos!G42+óxidos!F42+óxidos!E42+óxidos!H42)</f>
        <v>#DIV/0!</v>
      </c>
      <c r="C42" s="11" t="e">
        <f>100*(óxidos!E42+óxidos!F42+óxidos!H42)/(óxidos!K42+óxidos!J42+óxidos!G42+óxidos!F42+óxidos!E42+óxidos!H42)</f>
        <v>#DIV/0!</v>
      </c>
      <c r="D42" s="11" t="e">
        <f>100*óxidos!G42/(óxidos!K42+óxidos!J42+óxidos!G42+óxidos!F42+óxidos!E42+óxidos!H42)</f>
        <v>#DIV/0!</v>
      </c>
      <c r="E42" s="12" t="e">
        <f t="shared" si="0"/>
        <v>#DIV/0!</v>
      </c>
      <c r="F42" s="12" t="e">
        <f t="shared" si="1"/>
        <v>#DIV/0!</v>
      </c>
      <c r="G42" s="12" t="e">
        <f t="shared" si="2"/>
        <v>#DIV/0!</v>
      </c>
    </row>
    <row r="43" spans="1:7" ht="12.75">
      <c r="A43">
        <f>óxidos!A43</f>
        <v>0</v>
      </c>
      <c r="B43" s="11" t="e">
        <f>100*(óxidos!J43+óxidos!K43)/(óxidos!K43+óxidos!J43+óxidos!G43+óxidos!F43+óxidos!E43+óxidos!H43)</f>
        <v>#DIV/0!</v>
      </c>
      <c r="C43" s="11" t="e">
        <f>100*(óxidos!E43+óxidos!F43+óxidos!H43)/(óxidos!K43+óxidos!J43+óxidos!G43+óxidos!F43+óxidos!E43+óxidos!H43)</f>
        <v>#DIV/0!</v>
      </c>
      <c r="D43" s="11" t="e">
        <f>100*óxidos!G43/(óxidos!K43+óxidos!J43+óxidos!G43+óxidos!F43+óxidos!E43+óxidos!H43)</f>
        <v>#DIV/0!</v>
      </c>
      <c r="E43" s="12" t="e">
        <f t="shared" si="0"/>
        <v>#DIV/0!</v>
      </c>
      <c r="F43" s="12" t="e">
        <f t="shared" si="1"/>
        <v>#DIV/0!</v>
      </c>
      <c r="G43" s="12" t="e">
        <f t="shared" si="2"/>
        <v>#DIV/0!</v>
      </c>
    </row>
    <row r="44" spans="1:7" ht="12.75">
      <c r="A44">
        <f>óxidos!A44</f>
        <v>0</v>
      </c>
      <c r="B44" s="11" t="e">
        <f>100*(óxidos!J44+óxidos!K44)/(óxidos!K44+óxidos!J44+óxidos!G44+óxidos!F44+óxidos!E44+óxidos!H44)</f>
        <v>#DIV/0!</v>
      </c>
      <c r="C44" s="11" t="e">
        <f>100*(óxidos!E44+óxidos!F44+óxidos!H44)/(óxidos!K44+óxidos!J44+óxidos!G44+óxidos!F44+óxidos!E44+óxidos!H44)</f>
        <v>#DIV/0!</v>
      </c>
      <c r="D44" s="11" t="e">
        <f>100*óxidos!G44/(óxidos!K44+óxidos!J44+óxidos!G44+óxidos!F44+óxidos!E44+óxidos!H44)</f>
        <v>#DIV/0!</v>
      </c>
      <c r="E44" s="12" t="e">
        <f t="shared" si="0"/>
        <v>#DIV/0!</v>
      </c>
      <c r="F44" s="12" t="e">
        <f t="shared" si="1"/>
        <v>#DIV/0!</v>
      </c>
      <c r="G44" s="12" t="e">
        <f t="shared" si="2"/>
        <v>#DIV/0!</v>
      </c>
    </row>
    <row r="45" spans="1:7" ht="12.75">
      <c r="A45">
        <f>óxidos!A45</f>
        <v>0</v>
      </c>
      <c r="B45" s="11" t="e">
        <f>100*(óxidos!J45+óxidos!K45)/(óxidos!K45+óxidos!J45+óxidos!G45+óxidos!F45+óxidos!E45+óxidos!H45)</f>
        <v>#DIV/0!</v>
      </c>
      <c r="C45" s="11" t="e">
        <f>100*(óxidos!E45+óxidos!F45+óxidos!H45)/(óxidos!K45+óxidos!J45+óxidos!G45+óxidos!F45+óxidos!E45+óxidos!H45)</f>
        <v>#DIV/0!</v>
      </c>
      <c r="D45" s="11" t="e">
        <f>100*óxidos!G45/(óxidos!K45+óxidos!J45+óxidos!G45+óxidos!F45+óxidos!E45+óxidos!H45)</f>
        <v>#DIV/0!</v>
      </c>
      <c r="E45" s="12" t="e">
        <f t="shared" si="0"/>
        <v>#DIV/0!</v>
      </c>
      <c r="F45" s="12" t="e">
        <f t="shared" si="1"/>
        <v>#DIV/0!</v>
      </c>
      <c r="G45" s="12" t="e">
        <f t="shared" si="2"/>
        <v>#DIV/0!</v>
      </c>
    </row>
    <row r="46" spans="1:7" ht="12.75">
      <c r="A46">
        <f>óxidos!A46</f>
        <v>0</v>
      </c>
      <c r="B46" s="11" t="e">
        <f>100*(óxidos!J46+óxidos!K46)/(óxidos!K46+óxidos!J46+óxidos!G46+óxidos!F46+óxidos!E46+óxidos!H46)</f>
        <v>#DIV/0!</v>
      </c>
      <c r="C46" s="11" t="e">
        <f>100*(óxidos!E46+óxidos!F46+óxidos!H46)/(óxidos!K46+óxidos!J46+óxidos!G46+óxidos!F46+óxidos!E46+óxidos!H46)</f>
        <v>#DIV/0!</v>
      </c>
      <c r="D46" s="11" t="e">
        <f>100*óxidos!G46/(óxidos!K46+óxidos!J46+óxidos!G46+óxidos!F46+óxidos!E46+óxidos!H46)</f>
        <v>#DIV/0!</v>
      </c>
      <c r="E46" s="12" t="e">
        <f t="shared" si="0"/>
        <v>#DIV/0!</v>
      </c>
      <c r="F46" s="12" t="e">
        <f t="shared" si="1"/>
        <v>#DIV/0!</v>
      </c>
      <c r="G46" s="12" t="e">
        <f t="shared" si="2"/>
        <v>#DIV/0!</v>
      </c>
    </row>
    <row r="47" spans="1:7" ht="12.75">
      <c r="A47">
        <f>óxidos!A47</f>
        <v>0</v>
      </c>
      <c r="B47" s="11" t="e">
        <f>100*(óxidos!J47+óxidos!K47)/(óxidos!K47+óxidos!J47+óxidos!G47+óxidos!F47+óxidos!E47+óxidos!H47)</f>
        <v>#DIV/0!</v>
      </c>
      <c r="C47" s="11" t="e">
        <f>100*(óxidos!E47+óxidos!F47+óxidos!H47)/(óxidos!K47+óxidos!J47+óxidos!G47+óxidos!F47+óxidos!E47+óxidos!H47)</f>
        <v>#DIV/0!</v>
      </c>
      <c r="D47" s="11" t="e">
        <f>100*óxidos!G47/(óxidos!K47+óxidos!J47+óxidos!G47+óxidos!F47+óxidos!E47+óxidos!H47)</f>
        <v>#DIV/0!</v>
      </c>
      <c r="E47" s="12" t="e">
        <f t="shared" si="0"/>
        <v>#DIV/0!</v>
      </c>
      <c r="F47" s="12" t="e">
        <f t="shared" si="1"/>
        <v>#DIV/0!</v>
      </c>
      <c r="G47" s="12" t="e">
        <f t="shared" si="2"/>
        <v>#DIV/0!</v>
      </c>
    </row>
    <row r="48" spans="1:7" ht="12.75">
      <c r="A48">
        <f>óxidos!A48</f>
        <v>0</v>
      </c>
      <c r="B48" s="11" t="e">
        <f>100*(óxidos!J48+óxidos!K48)/(óxidos!K48+óxidos!J48+óxidos!G48+óxidos!F48+óxidos!E48+óxidos!H48)</f>
        <v>#DIV/0!</v>
      </c>
      <c r="C48" s="11" t="e">
        <f>100*(óxidos!E48+óxidos!F48+óxidos!H48)/(óxidos!K48+óxidos!J48+óxidos!G48+óxidos!F48+óxidos!E48+óxidos!H48)</f>
        <v>#DIV/0!</v>
      </c>
      <c r="D48" s="11" t="e">
        <f>100*óxidos!G48/(óxidos!K48+óxidos!J48+óxidos!G48+óxidos!F48+óxidos!E48+óxidos!H48)</f>
        <v>#DIV/0!</v>
      </c>
      <c r="E48" s="12" t="e">
        <f t="shared" si="0"/>
        <v>#DIV/0!</v>
      </c>
      <c r="F48" s="12" t="e">
        <f t="shared" si="1"/>
        <v>#DIV/0!</v>
      </c>
      <c r="G48" s="12" t="e">
        <f t="shared" si="2"/>
        <v>#DIV/0!</v>
      </c>
    </row>
    <row r="49" spans="1:7" ht="12.75">
      <c r="A49">
        <f>óxidos!A49</f>
        <v>0</v>
      </c>
      <c r="B49" s="11" t="e">
        <f>100*(óxidos!J49+óxidos!K49)/(óxidos!K49+óxidos!J49+óxidos!G49+óxidos!F49+óxidos!E49+óxidos!H49)</f>
        <v>#DIV/0!</v>
      </c>
      <c r="C49" s="11" t="e">
        <f>100*(óxidos!E49+óxidos!F49+óxidos!H49)/(óxidos!K49+óxidos!J49+óxidos!G49+óxidos!F49+óxidos!E49+óxidos!H49)</f>
        <v>#DIV/0!</v>
      </c>
      <c r="D49" s="11" t="e">
        <f>100*óxidos!G49/(óxidos!K49+óxidos!J49+óxidos!G49+óxidos!F49+óxidos!E49+óxidos!H49)</f>
        <v>#DIV/0!</v>
      </c>
      <c r="E49" s="12" t="e">
        <f t="shared" si="0"/>
        <v>#DIV/0!</v>
      </c>
      <c r="F49" s="12" t="e">
        <f t="shared" si="1"/>
        <v>#DIV/0!</v>
      </c>
      <c r="G49" s="12" t="e">
        <f t="shared" si="2"/>
        <v>#DIV/0!</v>
      </c>
    </row>
    <row r="50" spans="1:7" ht="12.75">
      <c r="A50">
        <f>óxidos!A50</f>
        <v>0</v>
      </c>
      <c r="B50" s="11" t="e">
        <f>100*(óxidos!J50+óxidos!K50)/(óxidos!K50+óxidos!J50+óxidos!G50+óxidos!F50+óxidos!E50+óxidos!H50)</f>
        <v>#DIV/0!</v>
      </c>
      <c r="C50" s="11" t="e">
        <f>100*(óxidos!E50+óxidos!F50+óxidos!H50)/(óxidos!K50+óxidos!J50+óxidos!G50+óxidos!F50+óxidos!E50+óxidos!H50)</f>
        <v>#DIV/0!</v>
      </c>
      <c r="D50" s="11" t="e">
        <f>100*óxidos!G50/(óxidos!K50+óxidos!J50+óxidos!G50+óxidos!F50+óxidos!E50+óxidos!H50)</f>
        <v>#DIV/0!</v>
      </c>
      <c r="E50" s="12" t="e">
        <f t="shared" si="0"/>
        <v>#DIV/0!</v>
      </c>
      <c r="F50" s="12" t="e">
        <f t="shared" si="1"/>
        <v>#DIV/0!</v>
      </c>
      <c r="G50" s="12" t="e">
        <f t="shared" si="2"/>
        <v>#DIV/0!</v>
      </c>
    </row>
    <row r="51" spans="1:7" ht="12.75">
      <c r="A51">
        <f>óxidos!A51</f>
        <v>0</v>
      </c>
      <c r="B51" s="11" t="e">
        <f>100*(óxidos!J51+óxidos!K51)/(óxidos!K51+óxidos!J51+óxidos!G51+óxidos!F51+óxidos!E51+óxidos!H51)</f>
        <v>#DIV/0!</v>
      </c>
      <c r="C51" s="11" t="e">
        <f>100*(óxidos!E51+óxidos!F51+óxidos!H51)/(óxidos!K51+óxidos!J51+óxidos!G51+óxidos!F51+óxidos!E51+óxidos!H51)</f>
        <v>#DIV/0!</v>
      </c>
      <c r="D51" s="11" t="e">
        <f>100*óxidos!G51/(óxidos!K51+óxidos!J51+óxidos!G51+óxidos!F51+óxidos!E51+óxidos!H51)</f>
        <v>#DIV/0!</v>
      </c>
      <c r="E51" s="12" t="e">
        <f t="shared" si="0"/>
        <v>#DIV/0!</v>
      </c>
      <c r="F51" s="12" t="e">
        <f t="shared" si="1"/>
        <v>#DIV/0!</v>
      </c>
      <c r="G51" s="12" t="e">
        <f t="shared" si="2"/>
        <v>#DIV/0!</v>
      </c>
    </row>
    <row r="52" spans="1:7" ht="12.75">
      <c r="A52">
        <f>óxidos!A52</f>
        <v>0</v>
      </c>
      <c r="B52" s="11" t="e">
        <f>100*(óxidos!J52+óxidos!K52)/(óxidos!K52+óxidos!J52+óxidos!G52+óxidos!F52+óxidos!E52+óxidos!H52)</f>
        <v>#DIV/0!</v>
      </c>
      <c r="C52" s="11" t="e">
        <f>100*(óxidos!E52+óxidos!F52+óxidos!H52)/(óxidos!K52+óxidos!J52+óxidos!G52+óxidos!F52+óxidos!E52+óxidos!H52)</f>
        <v>#DIV/0!</v>
      </c>
      <c r="D52" s="11" t="e">
        <f>100*óxidos!G52/(óxidos!K52+óxidos!J52+óxidos!G52+óxidos!F52+óxidos!E52+óxidos!H52)</f>
        <v>#DIV/0!</v>
      </c>
      <c r="E52" s="12" t="e">
        <f t="shared" si="0"/>
        <v>#DIV/0!</v>
      </c>
      <c r="F52" s="12" t="e">
        <f t="shared" si="1"/>
        <v>#DIV/0!</v>
      </c>
      <c r="G52" s="12" t="e">
        <f t="shared" si="2"/>
        <v>#DIV/0!</v>
      </c>
    </row>
    <row r="53" spans="1:7" ht="12.75">
      <c r="A53">
        <f>óxidos!A53</f>
        <v>0</v>
      </c>
      <c r="B53" s="11" t="e">
        <f>100*(óxidos!J53+óxidos!K53)/(óxidos!K53+óxidos!J53+óxidos!G53+óxidos!F53+óxidos!E53+óxidos!H53)</f>
        <v>#DIV/0!</v>
      </c>
      <c r="C53" s="11" t="e">
        <f>100*(óxidos!E53+óxidos!F53+óxidos!H53)/(óxidos!K53+óxidos!J53+óxidos!G53+óxidos!F53+óxidos!E53+óxidos!H53)</f>
        <v>#DIV/0!</v>
      </c>
      <c r="D53" s="11" t="e">
        <f>100*óxidos!G53/(óxidos!K53+óxidos!J53+óxidos!G53+óxidos!F53+óxidos!E53+óxidos!H53)</f>
        <v>#DIV/0!</v>
      </c>
      <c r="E53" s="12" t="e">
        <f t="shared" si="0"/>
        <v>#DIV/0!</v>
      </c>
      <c r="F53" s="12" t="e">
        <f t="shared" si="1"/>
        <v>#DIV/0!</v>
      </c>
      <c r="G53" s="12" t="e">
        <f t="shared" si="2"/>
        <v>#DIV/0!</v>
      </c>
    </row>
    <row r="54" spans="1:7" ht="12.75">
      <c r="A54">
        <f>óxidos!A54</f>
        <v>0</v>
      </c>
      <c r="B54" s="11" t="e">
        <f>100*(óxidos!J54+óxidos!K54)/(óxidos!K54+óxidos!J54+óxidos!G54+óxidos!F54+óxidos!E54+óxidos!H54)</f>
        <v>#DIV/0!</v>
      </c>
      <c r="C54" s="11" t="e">
        <f>100*(óxidos!E54+óxidos!F54+óxidos!H54)/(óxidos!K54+óxidos!J54+óxidos!G54+óxidos!F54+óxidos!E54+óxidos!H54)</f>
        <v>#DIV/0!</v>
      </c>
      <c r="D54" s="11" t="e">
        <f>100*óxidos!G54/(óxidos!K54+óxidos!J54+óxidos!G54+óxidos!F54+óxidos!E54+óxidos!H54)</f>
        <v>#DIV/0!</v>
      </c>
      <c r="E54" s="12" t="e">
        <f t="shared" si="0"/>
        <v>#DIV/0!</v>
      </c>
      <c r="F54" s="12" t="e">
        <f t="shared" si="1"/>
        <v>#DIV/0!</v>
      </c>
      <c r="G54" s="12" t="e">
        <f t="shared" si="2"/>
        <v>#DIV/0!</v>
      </c>
    </row>
    <row r="55" spans="1:7" ht="12.75">
      <c r="A55">
        <f>óxidos!A55</f>
        <v>0</v>
      </c>
      <c r="B55" s="11" t="e">
        <f>100*(óxidos!J55+óxidos!K55)/(óxidos!K55+óxidos!J55+óxidos!G55+óxidos!F55+óxidos!E55+óxidos!H55)</f>
        <v>#DIV/0!</v>
      </c>
      <c r="C55" s="11" t="e">
        <f>100*(óxidos!E55+óxidos!F55+óxidos!H55)/(óxidos!K55+óxidos!J55+óxidos!G55+óxidos!F55+óxidos!E55+óxidos!H55)</f>
        <v>#DIV/0!</v>
      </c>
      <c r="D55" s="11" t="e">
        <f>100*óxidos!G55/(óxidos!K55+óxidos!J55+óxidos!G55+óxidos!F55+óxidos!E55+óxidos!H55)</f>
        <v>#DIV/0!</v>
      </c>
      <c r="E55" s="12" t="e">
        <f t="shared" si="0"/>
        <v>#DIV/0!</v>
      </c>
      <c r="F55" s="12" t="e">
        <f t="shared" si="1"/>
        <v>#DIV/0!</v>
      </c>
      <c r="G55" s="12" t="e">
        <f t="shared" si="2"/>
        <v>#DIV/0!</v>
      </c>
    </row>
    <row r="56" spans="1:7" ht="12.75">
      <c r="A56">
        <f>óxidos!A56</f>
        <v>0</v>
      </c>
      <c r="B56" s="11" t="e">
        <f>100*(óxidos!J56+óxidos!K56)/(óxidos!K56+óxidos!J56+óxidos!G56+óxidos!F56+óxidos!E56+óxidos!H56)</f>
        <v>#DIV/0!</v>
      </c>
      <c r="C56" s="11" t="e">
        <f>100*(óxidos!E56+óxidos!F56+óxidos!H56)/(óxidos!K56+óxidos!J56+óxidos!G56+óxidos!F56+óxidos!E56+óxidos!H56)</f>
        <v>#DIV/0!</v>
      </c>
      <c r="D56" s="11" t="e">
        <f>100*óxidos!G56/(óxidos!K56+óxidos!J56+óxidos!G56+óxidos!F56+óxidos!E56+óxidos!H56)</f>
        <v>#DIV/0!</v>
      </c>
      <c r="E56" s="12" t="e">
        <f t="shared" si="0"/>
        <v>#DIV/0!</v>
      </c>
      <c r="F56" s="12" t="e">
        <f t="shared" si="1"/>
        <v>#DIV/0!</v>
      </c>
      <c r="G56" s="12" t="e">
        <f t="shared" si="2"/>
        <v>#DIV/0!</v>
      </c>
    </row>
    <row r="57" spans="1:7" ht="12.75">
      <c r="A57">
        <f>óxidos!A57</f>
        <v>0</v>
      </c>
      <c r="B57" s="11" t="e">
        <f>100*(óxidos!J57+óxidos!K57)/(óxidos!K57+óxidos!J57+óxidos!G57+óxidos!F57+óxidos!E57+óxidos!H57)</f>
        <v>#DIV/0!</v>
      </c>
      <c r="C57" s="11" t="e">
        <f>100*(óxidos!E57+óxidos!F57+óxidos!H57)/(óxidos!K57+óxidos!J57+óxidos!G57+óxidos!F57+óxidos!E57+óxidos!H57)</f>
        <v>#DIV/0!</v>
      </c>
      <c r="D57" s="11" t="e">
        <f>100*óxidos!G57/(óxidos!K57+óxidos!J57+óxidos!G57+óxidos!F57+óxidos!E57+óxidos!H57)</f>
        <v>#DIV/0!</v>
      </c>
      <c r="E57" s="12" t="e">
        <f t="shared" si="0"/>
        <v>#DIV/0!</v>
      </c>
      <c r="F57" s="12" t="e">
        <f t="shared" si="1"/>
        <v>#DIV/0!</v>
      </c>
      <c r="G57" s="12" t="e">
        <f t="shared" si="2"/>
        <v>#DIV/0!</v>
      </c>
    </row>
    <row r="58" spans="1:7" ht="12.75">
      <c r="A58">
        <f>óxidos!A58</f>
        <v>0</v>
      </c>
      <c r="B58" s="11" t="e">
        <f>100*(óxidos!J58+óxidos!K58)/(óxidos!K58+óxidos!J58+óxidos!G58+óxidos!F58+óxidos!E58+óxidos!H58)</f>
        <v>#DIV/0!</v>
      </c>
      <c r="C58" s="11" t="e">
        <f>100*(óxidos!E58+óxidos!F58+óxidos!H58)/(óxidos!K58+óxidos!J58+óxidos!G58+óxidos!F58+óxidos!E58+óxidos!H58)</f>
        <v>#DIV/0!</v>
      </c>
      <c r="D58" s="11" t="e">
        <f>100*óxidos!G58/(óxidos!K58+óxidos!J58+óxidos!G58+óxidos!F58+óxidos!E58+óxidos!H58)</f>
        <v>#DIV/0!</v>
      </c>
      <c r="E58" s="12" t="e">
        <f t="shared" si="0"/>
        <v>#DIV/0!</v>
      </c>
      <c r="F58" s="12" t="e">
        <f t="shared" si="1"/>
        <v>#DIV/0!</v>
      </c>
      <c r="G58" s="12" t="e">
        <f t="shared" si="2"/>
        <v>#DIV/0!</v>
      </c>
    </row>
    <row r="59" spans="1:7" ht="12.75">
      <c r="A59">
        <f>óxidos!A59</f>
        <v>0</v>
      </c>
      <c r="B59" s="11" t="e">
        <f>100*(óxidos!J59+óxidos!K59)/(óxidos!K59+óxidos!J59+óxidos!G59+óxidos!F59+óxidos!E59+óxidos!H59)</f>
        <v>#DIV/0!</v>
      </c>
      <c r="C59" s="11" t="e">
        <f>100*(óxidos!E59+óxidos!F59+óxidos!H59)/(óxidos!K59+óxidos!J59+óxidos!G59+óxidos!F59+óxidos!E59+óxidos!H59)</f>
        <v>#DIV/0!</v>
      </c>
      <c r="D59" s="11" t="e">
        <f>100*óxidos!G59/(óxidos!K59+óxidos!J59+óxidos!G59+óxidos!F59+óxidos!E59+óxidos!H59)</f>
        <v>#DIV/0!</v>
      </c>
      <c r="E59" s="12" t="e">
        <f t="shared" si="0"/>
        <v>#DIV/0!</v>
      </c>
      <c r="F59" s="12" t="e">
        <f t="shared" si="1"/>
        <v>#DIV/0!</v>
      </c>
      <c r="G59" s="12" t="e">
        <f t="shared" si="2"/>
        <v>#DIV/0!</v>
      </c>
    </row>
    <row r="60" spans="1:7" ht="12.75">
      <c r="A60">
        <f>óxidos!A60</f>
        <v>0</v>
      </c>
      <c r="B60" s="11" t="e">
        <f>100*(óxidos!J60+óxidos!K60)/(óxidos!K60+óxidos!J60+óxidos!G60+óxidos!F60+óxidos!E60+óxidos!H60)</f>
        <v>#DIV/0!</v>
      </c>
      <c r="C60" s="11" t="e">
        <f>100*(óxidos!E60+óxidos!F60+óxidos!H60)/(óxidos!K60+óxidos!J60+óxidos!G60+óxidos!F60+óxidos!E60+óxidos!H60)</f>
        <v>#DIV/0!</v>
      </c>
      <c r="D60" s="11" t="e">
        <f>100*óxidos!G60/(óxidos!K60+óxidos!J60+óxidos!G60+óxidos!F60+óxidos!E60+óxidos!H60)</f>
        <v>#DIV/0!</v>
      </c>
      <c r="E60" s="12" t="e">
        <f t="shared" si="0"/>
        <v>#DIV/0!</v>
      </c>
      <c r="F60" s="12" t="e">
        <f t="shared" si="1"/>
        <v>#DIV/0!</v>
      </c>
      <c r="G60" s="12" t="e">
        <f t="shared" si="2"/>
        <v>#DIV/0!</v>
      </c>
    </row>
    <row r="61" spans="1:7" ht="12.75">
      <c r="A61">
        <f>óxidos!A61</f>
        <v>0</v>
      </c>
      <c r="B61" s="11" t="e">
        <f>100*(óxidos!J61+óxidos!K61)/(óxidos!K61+óxidos!J61+óxidos!G61+óxidos!F61+óxidos!E61+óxidos!H61)</f>
        <v>#DIV/0!</v>
      </c>
      <c r="C61" s="11" t="e">
        <f>100*(óxidos!E61+óxidos!F61+óxidos!H61)/(óxidos!K61+óxidos!J61+óxidos!G61+óxidos!F61+óxidos!E61+óxidos!H61)</f>
        <v>#DIV/0!</v>
      </c>
      <c r="D61" s="11" t="e">
        <f>100*óxidos!G61/(óxidos!K61+óxidos!J61+óxidos!G61+óxidos!F61+óxidos!E61+óxidos!H61)</f>
        <v>#DIV/0!</v>
      </c>
      <c r="E61" s="12" t="e">
        <f t="shared" si="0"/>
        <v>#DIV/0!</v>
      </c>
      <c r="F61" s="12" t="e">
        <f t="shared" si="1"/>
        <v>#DIV/0!</v>
      </c>
      <c r="G61" s="12" t="e">
        <f t="shared" si="2"/>
        <v>#DIV/0!</v>
      </c>
    </row>
    <row r="62" spans="1:7" ht="12.75">
      <c r="A62">
        <f>óxidos!A62</f>
        <v>0</v>
      </c>
      <c r="B62" s="11" t="e">
        <f>100*(óxidos!J62+óxidos!K62)/(óxidos!K62+óxidos!J62+óxidos!G62+óxidos!F62+óxidos!E62+óxidos!H62)</f>
        <v>#DIV/0!</v>
      </c>
      <c r="C62" s="11" t="e">
        <f>100*(óxidos!E62+óxidos!F62+óxidos!H62)/(óxidos!K62+óxidos!J62+óxidos!G62+óxidos!F62+óxidos!E62+óxidos!H62)</f>
        <v>#DIV/0!</v>
      </c>
      <c r="D62" s="11" t="e">
        <f>100*óxidos!G62/(óxidos!K62+óxidos!J62+óxidos!G62+óxidos!F62+óxidos!E62+óxidos!H62)</f>
        <v>#DIV/0!</v>
      </c>
      <c r="E62" s="12" t="e">
        <f t="shared" si="0"/>
        <v>#DIV/0!</v>
      </c>
      <c r="F62" s="12" t="e">
        <f t="shared" si="1"/>
        <v>#DIV/0!</v>
      </c>
      <c r="G62" s="12" t="e">
        <f t="shared" si="2"/>
        <v>#DIV/0!</v>
      </c>
    </row>
    <row r="63" spans="1:7" ht="12.75">
      <c r="A63">
        <f>óxidos!A63</f>
        <v>0</v>
      </c>
      <c r="B63" s="11" t="e">
        <f>100*(óxidos!J63+óxidos!K63)/(óxidos!K63+óxidos!J63+óxidos!G63+óxidos!F63+óxidos!E63+óxidos!H63)</f>
        <v>#DIV/0!</v>
      </c>
      <c r="C63" s="11" t="e">
        <f>100*(óxidos!E63+óxidos!F63+óxidos!H63)/(óxidos!K63+óxidos!J63+óxidos!G63+óxidos!F63+óxidos!E63+óxidos!H63)</f>
        <v>#DIV/0!</v>
      </c>
      <c r="D63" s="11" t="e">
        <f>100*óxidos!G63/(óxidos!K63+óxidos!J63+óxidos!G63+óxidos!F63+óxidos!E63+óxidos!H63)</f>
        <v>#DIV/0!</v>
      </c>
      <c r="E63" s="12" t="e">
        <f t="shared" si="0"/>
        <v>#DIV/0!</v>
      </c>
      <c r="F63" s="12" t="e">
        <f t="shared" si="1"/>
        <v>#DIV/0!</v>
      </c>
      <c r="G63" s="12" t="e">
        <f t="shared" si="2"/>
        <v>#DIV/0!</v>
      </c>
    </row>
    <row r="64" spans="1:7" ht="12.75">
      <c r="A64">
        <f>óxidos!A64</f>
        <v>0</v>
      </c>
      <c r="B64" s="11" t="e">
        <f>100*(óxidos!J64+óxidos!K64)/(óxidos!K64+óxidos!J64+óxidos!G64+óxidos!F64+óxidos!E64+óxidos!H64)</f>
        <v>#DIV/0!</v>
      </c>
      <c r="C64" s="11" t="e">
        <f>100*(óxidos!E64+óxidos!F64+óxidos!H64)/(óxidos!K64+óxidos!J64+óxidos!G64+óxidos!F64+óxidos!E64+óxidos!H64)</f>
        <v>#DIV/0!</v>
      </c>
      <c r="D64" s="11" t="e">
        <f>100*óxidos!G64/(óxidos!K64+óxidos!J64+óxidos!G64+óxidos!F64+óxidos!E64+óxidos!H64)</f>
        <v>#DIV/0!</v>
      </c>
      <c r="E64" s="12" t="e">
        <f t="shared" si="0"/>
        <v>#DIV/0!</v>
      </c>
      <c r="F64" s="12" t="e">
        <f t="shared" si="1"/>
        <v>#DIV/0!</v>
      </c>
      <c r="G64" s="12" t="e">
        <f t="shared" si="2"/>
        <v>#DIV/0!</v>
      </c>
    </row>
    <row r="65" spans="1:7" ht="12.75">
      <c r="A65">
        <f>óxidos!A65</f>
        <v>0</v>
      </c>
      <c r="B65" s="11" t="e">
        <f>100*(óxidos!J65+óxidos!K65)/(óxidos!K65+óxidos!J65+óxidos!G65+óxidos!F65+óxidos!E65+óxidos!H65)</f>
        <v>#DIV/0!</v>
      </c>
      <c r="C65" s="11" t="e">
        <f>100*(óxidos!E65+óxidos!F65+óxidos!H65)/(óxidos!K65+óxidos!J65+óxidos!G65+óxidos!F65+óxidos!E65+óxidos!H65)</f>
        <v>#DIV/0!</v>
      </c>
      <c r="D65" s="11" t="e">
        <f>100*óxidos!G65/(óxidos!K65+óxidos!J65+óxidos!G65+óxidos!F65+óxidos!E65+óxidos!H65)</f>
        <v>#DIV/0!</v>
      </c>
      <c r="E65" s="12" t="e">
        <f t="shared" si="0"/>
        <v>#DIV/0!</v>
      </c>
      <c r="F65" s="12" t="e">
        <f t="shared" si="1"/>
        <v>#DIV/0!</v>
      </c>
      <c r="G65" s="12" t="e">
        <f t="shared" si="2"/>
        <v>#DIV/0!</v>
      </c>
    </row>
    <row r="66" spans="1:7" ht="12.75">
      <c r="A66">
        <f>óxidos!A66</f>
        <v>0</v>
      </c>
      <c r="B66" s="11" t="e">
        <f>100*(óxidos!J66+óxidos!K66)/(óxidos!K66+óxidos!J66+óxidos!G66+óxidos!F66+óxidos!E66+óxidos!H66)</f>
        <v>#DIV/0!</v>
      </c>
      <c r="C66" s="11" t="e">
        <f>100*(óxidos!E66+óxidos!F66+óxidos!H66)/(óxidos!K66+óxidos!J66+óxidos!G66+óxidos!F66+óxidos!E66+óxidos!H66)</f>
        <v>#DIV/0!</v>
      </c>
      <c r="D66" s="11" t="e">
        <f>100*óxidos!G66/(óxidos!K66+óxidos!J66+óxidos!G66+óxidos!F66+óxidos!E66+óxidos!H66)</f>
        <v>#DIV/0!</v>
      </c>
      <c r="E66" s="12" t="e">
        <f t="shared" si="0"/>
        <v>#DIV/0!</v>
      </c>
      <c r="F66" s="12" t="e">
        <f t="shared" si="1"/>
        <v>#DIV/0!</v>
      </c>
      <c r="G66" s="12" t="e">
        <f t="shared" si="2"/>
        <v>#DIV/0!</v>
      </c>
    </row>
    <row r="67" spans="1:7" ht="12.75">
      <c r="A67">
        <f>óxidos!A67</f>
        <v>0</v>
      </c>
      <c r="B67" s="11" t="e">
        <f>100*(óxidos!J67+óxidos!K67)/(óxidos!K67+óxidos!J67+óxidos!G67+óxidos!F67+óxidos!E67+óxidos!H67)</f>
        <v>#DIV/0!</v>
      </c>
      <c r="C67" s="11" t="e">
        <f>100*(óxidos!E67+óxidos!F67+óxidos!H67)/(óxidos!K67+óxidos!J67+óxidos!G67+óxidos!F67+óxidos!E67+óxidos!H67)</f>
        <v>#DIV/0!</v>
      </c>
      <c r="D67" s="11" t="e">
        <f>100*óxidos!G67/(óxidos!K67+óxidos!J67+óxidos!G67+óxidos!F67+óxidos!E67+óxidos!H67)</f>
        <v>#DIV/0!</v>
      </c>
      <c r="E67" s="12" t="e">
        <f aca="true" t="shared" si="3" ref="E67:E101">100*(0.5-B67/(B67+D67))</f>
        <v>#DIV/0!</v>
      </c>
      <c r="F67" s="12" t="e">
        <f aca="true" t="shared" si="4" ref="F67:F101">E67-(G67*E67/86.6)</f>
        <v>#DIV/0!</v>
      </c>
      <c r="G67" s="12" t="e">
        <f aca="true" t="shared" si="5" ref="G67:G101">C67*0.866</f>
        <v>#DIV/0!</v>
      </c>
    </row>
    <row r="68" spans="1:7" ht="12.75">
      <c r="A68">
        <f>óxidos!A68</f>
        <v>0</v>
      </c>
      <c r="B68" s="11" t="e">
        <f>100*(óxidos!J68+óxidos!K68)/(óxidos!K68+óxidos!J68+óxidos!G68+óxidos!F68+óxidos!E68+óxidos!H68)</f>
        <v>#DIV/0!</v>
      </c>
      <c r="C68" s="11" t="e">
        <f>100*(óxidos!E68+óxidos!F68+óxidos!H68)/(óxidos!K68+óxidos!J68+óxidos!G68+óxidos!F68+óxidos!E68+óxidos!H68)</f>
        <v>#DIV/0!</v>
      </c>
      <c r="D68" s="11" t="e">
        <f>100*óxidos!G68/(óxidos!K68+óxidos!J68+óxidos!G68+óxidos!F68+óxidos!E68+óxidos!H68)</f>
        <v>#DIV/0!</v>
      </c>
      <c r="E68" s="12" t="e">
        <f t="shared" si="3"/>
        <v>#DIV/0!</v>
      </c>
      <c r="F68" s="12" t="e">
        <f t="shared" si="4"/>
        <v>#DIV/0!</v>
      </c>
      <c r="G68" s="12" t="e">
        <f t="shared" si="5"/>
        <v>#DIV/0!</v>
      </c>
    </row>
    <row r="69" spans="1:7" ht="12.75">
      <c r="A69">
        <f>óxidos!A69</f>
        <v>0</v>
      </c>
      <c r="B69" s="11" t="e">
        <f>100*(óxidos!J69+óxidos!K69)/(óxidos!K69+óxidos!J69+óxidos!G69+óxidos!F69+óxidos!E69+óxidos!H69)</f>
        <v>#DIV/0!</v>
      </c>
      <c r="C69" s="11" t="e">
        <f>100*(óxidos!E69+óxidos!F69+óxidos!H69)/(óxidos!K69+óxidos!J69+óxidos!G69+óxidos!F69+óxidos!E69+óxidos!H69)</f>
        <v>#DIV/0!</v>
      </c>
      <c r="D69" s="11" t="e">
        <f>100*óxidos!G69/(óxidos!K69+óxidos!J69+óxidos!G69+óxidos!F69+óxidos!E69+óxidos!H69)</f>
        <v>#DIV/0!</v>
      </c>
      <c r="E69" s="12" t="e">
        <f t="shared" si="3"/>
        <v>#DIV/0!</v>
      </c>
      <c r="F69" s="12" t="e">
        <f t="shared" si="4"/>
        <v>#DIV/0!</v>
      </c>
      <c r="G69" s="12" t="e">
        <f t="shared" si="5"/>
        <v>#DIV/0!</v>
      </c>
    </row>
    <row r="70" spans="1:7" ht="12.75">
      <c r="A70">
        <f>óxidos!A70</f>
        <v>0</v>
      </c>
      <c r="B70" s="11" t="e">
        <f>100*(óxidos!J70+óxidos!K70)/(óxidos!K70+óxidos!J70+óxidos!G70+óxidos!F70+óxidos!E70+óxidos!H70)</f>
        <v>#DIV/0!</v>
      </c>
      <c r="C70" s="11" t="e">
        <f>100*(óxidos!E70+óxidos!F70+óxidos!H70)/(óxidos!K70+óxidos!J70+óxidos!G70+óxidos!F70+óxidos!E70+óxidos!H70)</f>
        <v>#DIV/0!</v>
      </c>
      <c r="D70" s="11" t="e">
        <f>100*óxidos!G70/(óxidos!K70+óxidos!J70+óxidos!G70+óxidos!F70+óxidos!E70+óxidos!H70)</f>
        <v>#DIV/0!</v>
      </c>
      <c r="E70" s="12" t="e">
        <f t="shared" si="3"/>
        <v>#DIV/0!</v>
      </c>
      <c r="F70" s="12" t="e">
        <f t="shared" si="4"/>
        <v>#DIV/0!</v>
      </c>
      <c r="G70" s="12" t="e">
        <f t="shared" si="5"/>
        <v>#DIV/0!</v>
      </c>
    </row>
    <row r="71" spans="1:7" ht="12.75">
      <c r="A71">
        <f>óxidos!A71</f>
        <v>0</v>
      </c>
      <c r="B71" s="11" t="e">
        <f>100*(óxidos!J71+óxidos!K71)/(óxidos!K71+óxidos!J71+óxidos!G71+óxidos!F71+óxidos!E71+óxidos!H71)</f>
        <v>#DIV/0!</v>
      </c>
      <c r="C71" s="11" t="e">
        <f>100*(óxidos!E71+óxidos!F71+óxidos!H71)/(óxidos!K71+óxidos!J71+óxidos!G71+óxidos!F71+óxidos!E71+óxidos!H71)</f>
        <v>#DIV/0!</v>
      </c>
      <c r="D71" s="11" t="e">
        <f>100*óxidos!G71/(óxidos!K71+óxidos!J71+óxidos!G71+óxidos!F71+óxidos!E71+óxidos!H71)</f>
        <v>#DIV/0!</v>
      </c>
      <c r="E71" s="12" t="e">
        <f t="shared" si="3"/>
        <v>#DIV/0!</v>
      </c>
      <c r="F71" s="12" t="e">
        <f t="shared" si="4"/>
        <v>#DIV/0!</v>
      </c>
      <c r="G71" s="12" t="e">
        <f t="shared" si="5"/>
        <v>#DIV/0!</v>
      </c>
    </row>
    <row r="72" spans="1:7" ht="12.75">
      <c r="A72">
        <f>óxidos!A72</f>
        <v>0</v>
      </c>
      <c r="B72" s="11" t="e">
        <f>100*(óxidos!J72+óxidos!K72)/(óxidos!K72+óxidos!J72+óxidos!G72+óxidos!F72+óxidos!E72+óxidos!H72)</f>
        <v>#DIV/0!</v>
      </c>
      <c r="C72" s="11" t="e">
        <f>100*(óxidos!E72+óxidos!F72+óxidos!H72)/(óxidos!K72+óxidos!J72+óxidos!G72+óxidos!F72+óxidos!E72+óxidos!H72)</f>
        <v>#DIV/0!</v>
      </c>
      <c r="D72" s="11" t="e">
        <f>100*óxidos!G72/(óxidos!K72+óxidos!J72+óxidos!G72+óxidos!F72+óxidos!E72+óxidos!H72)</f>
        <v>#DIV/0!</v>
      </c>
      <c r="E72" s="12" t="e">
        <f t="shared" si="3"/>
        <v>#DIV/0!</v>
      </c>
      <c r="F72" s="12" t="e">
        <f t="shared" si="4"/>
        <v>#DIV/0!</v>
      </c>
      <c r="G72" s="12" t="e">
        <f t="shared" si="5"/>
        <v>#DIV/0!</v>
      </c>
    </row>
    <row r="73" spans="1:7" ht="12.75">
      <c r="A73">
        <f>óxidos!A73</f>
        <v>0</v>
      </c>
      <c r="B73" s="11" t="e">
        <f>100*(óxidos!J73+óxidos!K73)/(óxidos!K73+óxidos!J73+óxidos!G73+óxidos!F73+óxidos!E73+óxidos!H73)</f>
        <v>#DIV/0!</v>
      </c>
      <c r="C73" s="11" t="e">
        <f>100*(óxidos!E73+óxidos!F73+óxidos!H73)/(óxidos!K73+óxidos!J73+óxidos!G73+óxidos!F73+óxidos!E73+óxidos!H73)</f>
        <v>#DIV/0!</v>
      </c>
      <c r="D73" s="11" t="e">
        <f>100*óxidos!G73/(óxidos!K73+óxidos!J73+óxidos!G73+óxidos!F73+óxidos!E73+óxidos!H73)</f>
        <v>#DIV/0!</v>
      </c>
      <c r="E73" s="12" t="e">
        <f t="shared" si="3"/>
        <v>#DIV/0!</v>
      </c>
      <c r="F73" s="12" t="e">
        <f t="shared" si="4"/>
        <v>#DIV/0!</v>
      </c>
      <c r="G73" s="12" t="e">
        <f t="shared" si="5"/>
        <v>#DIV/0!</v>
      </c>
    </row>
    <row r="74" spans="1:7" ht="12.75">
      <c r="A74">
        <f>óxidos!A74</f>
        <v>0</v>
      </c>
      <c r="B74" s="11" t="e">
        <f>100*(óxidos!J74+óxidos!K74)/(óxidos!K74+óxidos!J74+óxidos!G74+óxidos!F74+óxidos!E74+óxidos!H74)</f>
        <v>#DIV/0!</v>
      </c>
      <c r="C74" s="11" t="e">
        <f>100*(óxidos!E74+óxidos!F74+óxidos!H74)/(óxidos!K74+óxidos!J74+óxidos!G74+óxidos!F74+óxidos!E74+óxidos!H74)</f>
        <v>#DIV/0!</v>
      </c>
      <c r="D74" s="11" t="e">
        <f>100*óxidos!G74/(óxidos!K74+óxidos!J74+óxidos!G74+óxidos!F74+óxidos!E74+óxidos!H74)</f>
        <v>#DIV/0!</v>
      </c>
      <c r="E74" s="12" t="e">
        <f t="shared" si="3"/>
        <v>#DIV/0!</v>
      </c>
      <c r="F74" s="12" t="e">
        <f t="shared" si="4"/>
        <v>#DIV/0!</v>
      </c>
      <c r="G74" s="12" t="e">
        <f t="shared" si="5"/>
        <v>#DIV/0!</v>
      </c>
    </row>
    <row r="75" spans="1:7" ht="12.75">
      <c r="A75">
        <f>óxidos!A75</f>
        <v>0</v>
      </c>
      <c r="B75" s="11" t="e">
        <f>100*(óxidos!J75+óxidos!K75)/(óxidos!K75+óxidos!J75+óxidos!G75+óxidos!F75+óxidos!E75+óxidos!H75)</f>
        <v>#DIV/0!</v>
      </c>
      <c r="C75" s="11" t="e">
        <f>100*(óxidos!E75+óxidos!F75+óxidos!H75)/(óxidos!K75+óxidos!J75+óxidos!G75+óxidos!F75+óxidos!E75+óxidos!H75)</f>
        <v>#DIV/0!</v>
      </c>
      <c r="D75" s="11" t="e">
        <f>100*óxidos!G75/(óxidos!K75+óxidos!J75+óxidos!G75+óxidos!F75+óxidos!E75+óxidos!H75)</f>
        <v>#DIV/0!</v>
      </c>
      <c r="E75" s="12" t="e">
        <f t="shared" si="3"/>
        <v>#DIV/0!</v>
      </c>
      <c r="F75" s="12" t="e">
        <f t="shared" si="4"/>
        <v>#DIV/0!</v>
      </c>
      <c r="G75" s="12" t="e">
        <f t="shared" si="5"/>
        <v>#DIV/0!</v>
      </c>
    </row>
    <row r="76" spans="1:7" ht="12.75">
      <c r="A76">
        <f>óxidos!A76</f>
        <v>0</v>
      </c>
      <c r="B76" s="11" t="e">
        <f>100*(óxidos!J76+óxidos!K76)/(óxidos!K76+óxidos!J76+óxidos!G76+óxidos!F76+óxidos!E76+óxidos!H76)</f>
        <v>#DIV/0!</v>
      </c>
      <c r="C76" s="11" t="e">
        <f>100*(óxidos!E76+óxidos!F76+óxidos!H76)/(óxidos!K76+óxidos!J76+óxidos!G76+óxidos!F76+óxidos!E76+óxidos!H76)</f>
        <v>#DIV/0!</v>
      </c>
      <c r="D76" s="11" t="e">
        <f>100*óxidos!G76/(óxidos!K76+óxidos!J76+óxidos!G76+óxidos!F76+óxidos!E76+óxidos!H76)</f>
        <v>#DIV/0!</v>
      </c>
      <c r="E76" s="12" t="e">
        <f t="shared" si="3"/>
        <v>#DIV/0!</v>
      </c>
      <c r="F76" s="12" t="e">
        <f t="shared" si="4"/>
        <v>#DIV/0!</v>
      </c>
      <c r="G76" s="12" t="e">
        <f t="shared" si="5"/>
        <v>#DIV/0!</v>
      </c>
    </row>
    <row r="77" spans="1:7" ht="12.75">
      <c r="A77">
        <f>óxidos!A77</f>
        <v>0</v>
      </c>
      <c r="B77" s="11" t="e">
        <f>100*(óxidos!J77+óxidos!K77)/(óxidos!K77+óxidos!J77+óxidos!G77+óxidos!F77+óxidos!E77+óxidos!H77)</f>
        <v>#DIV/0!</v>
      </c>
      <c r="C77" s="11" t="e">
        <f>100*(óxidos!E77+óxidos!F77+óxidos!H77)/(óxidos!K77+óxidos!J77+óxidos!G77+óxidos!F77+óxidos!E77+óxidos!H77)</f>
        <v>#DIV/0!</v>
      </c>
      <c r="D77" s="11" t="e">
        <f>100*óxidos!G77/(óxidos!K77+óxidos!J77+óxidos!G77+óxidos!F77+óxidos!E77+óxidos!H77)</f>
        <v>#DIV/0!</v>
      </c>
      <c r="E77" s="12" t="e">
        <f t="shared" si="3"/>
        <v>#DIV/0!</v>
      </c>
      <c r="F77" s="12" t="e">
        <f t="shared" si="4"/>
        <v>#DIV/0!</v>
      </c>
      <c r="G77" s="12" t="e">
        <f t="shared" si="5"/>
        <v>#DIV/0!</v>
      </c>
    </row>
    <row r="78" spans="1:7" ht="12.75">
      <c r="A78">
        <f>óxidos!A78</f>
        <v>0</v>
      </c>
      <c r="B78" s="11" t="e">
        <f>100*(óxidos!J78+óxidos!K78)/(óxidos!K78+óxidos!J78+óxidos!G78+óxidos!F78+óxidos!E78+óxidos!H78)</f>
        <v>#DIV/0!</v>
      </c>
      <c r="C78" s="11" t="e">
        <f>100*(óxidos!E78+óxidos!F78+óxidos!H78)/(óxidos!K78+óxidos!J78+óxidos!G78+óxidos!F78+óxidos!E78+óxidos!H78)</f>
        <v>#DIV/0!</v>
      </c>
      <c r="D78" s="11" t="e">
        <f>100*óxidos!G78/(óxidos!K78+óxidos!J78+óxidos!G78+óxidos!F78+óxidos!E78+óxidos!H78)</f>
        <v>#DIV/0!</v>
      </c>
      <c r="E78" s="12" t="e">
        <f t="shared" si="3"/>
        <v>#DIV/0!</v>
      </c>
      <c r="F78" s="12" t="e">
        <f t="shared" si="4"/>
        <v>#DIV/0!</v>
      </c>
      <c r="G78" s="12" t="e">
        <f t="shared" si="5"/>
        <v>#DIV/0!</v>
      </c>
    </row>
    <row r="79" spans="1:7" ht="12.75">
      <c r="A79">
        <f>óxidos!A79</f>
        <v>0</v>
      </c>
      <c r="B79" s="11" t="e">
        <f>100*(óxidos!J79+óxidos!K79)/(óxidos!K79+óxidos!J79+óxidos!G79+óxidos!F79+óxidos!E79+óxidos!H79)</f>
        <v>#DIV/0!</v>
      </c>
      <c r="C79" s="11" t="e">
        <f>100*(óxidos!E79+óxidos!F79+óxidos!H79)/(óxidos!K79+óxidos!J79+óxidos!G79+óxidos!F79+óxidos!E79+óxidos!H79)</f>
        <v>#DIV/0!</v>
      </c>
      <c r="D79" s="11" t="e">
        <f>100*óxidos!G79/(óxidos!K79+óxidos!J79+óxidos!G79+óxidos!F79+óxidos!E79+óxidos!H79)</f>
        <v>#DIV/0!</v>
      </c>
      <c r="E79" s="12" t="e">
        <f t="shared" si="3"/>
        <v>#DIV/0!</v>
      </c>
      <c r="F79" s="12" t="e">
        <f t="shared" si="4"/>
        <v>#DIV/0!</v>
      </c>
      <c r="G79" s="12" t="e">
        <f t="shared" si="5"/>
        <v>#DIV/0!</v>
      </c>
    </row>
    <row r="80" spans="1:7" ht="12.75">
      <c r="A80">
        <f>óxidos!A80</f>
        <v>0</v>
      </c>
      <c r="B80" s="11" t="e">
        <f>100*(óxidos!J80+óxidos!K80)/(óxidos!K80+óxidos!J80+óxidos!G80+óxidos!F80+óxidos!E80+óxidos!H80)</f>
        <v>#DIV/0!</v>
      </c>
      <c r="C80" s="11" t="e">
        <f>100*(óxidos!E80+óxidos!F80+óxidos!H80)/(óxidos!K80+óxidos!J80+óxidos!G80+óxidos!F80+óxidos!E80+óxidos!H80)</f>
        <v>#DIV/0!</v>
      </c>
      <c r="D80" s="11" t="e">
        <f>100*óxidos!G80/(óxidos!K80+óxidos!J80+óxidos!G80+óxidos!F80+óxidos!E80+óxidos!H80)</f>
        <v>#DIV/0!</v>
      </c>
      <c r="E80" s="12" t="e">
        <f t="shared" si="3"/>
        <v>#DIV/0!</v>
      </c>
      <c r="F80" s="12" t="e">
        <f t="shared" si="4"/>
        <v>#DIV/0!</v>
      </c>
      <c r="G80" s="12" t="e">
        <f t="shared" si="5"/>
        <v>#DIV/0!</v>
      </c>
    </row>
    <row r="81" spans="1:7" ht="12.75">
      <c r="A81">
        <f>óxidos!A81</f>
        <v>0</v>
      </c>
      <c r="B81" s="11" t="e">
        <f>100*(óxidos!J81+óxidos!K81)/(óxidos!K81+óxidos!J81+óxidos!G81+óxidos!F81+óxidos!E81+óxidos!H81)</f>
        <v>#DIV/0!</v>
      </c>
      <c r="C81" s="11" t="e">
        <f>100*(óxidos!E81+óxidos!F81+óxidos!H81)/(óxidos!K81+óxidos!J81+óxidos!G81+óxidos!F81+óxidos!E81+óxidos!H81)</f>
        <v>#DIV/0!</v>
      </c>
      <c r="D81" s="11" t="e">
        <f>100*óxidos!G81/(óxidos!K81+óxidos!J81+óxidos!G81+óxidos!F81+óxidos!E81+óxidos!H81)</f>
        <v>#DIV/0!</v>
      </c>
      <c r="E81" s="12" t="e">
        <f t="shared" si="3"/>
        <v>#DIV/0!</v>
      </c>
      <c r="F81" s="12" t="e">
        <f t="shared" si="4"/>
        <v>#DIV/0!</v>
      </c>
      <c r="G81" s="12" t="e">
        <f t="shared" si="5"/>
        <v>#DIV/0!</v>
      </c>
    </row>
    <row r="82" spans="1:7" ht="12.75">
      <c r="A82">
        <f>óxidos!A82</f>
        <v>0</v>
      </c>
      <c r="B82" s="11" t="e">
        <f>100*(óxidos!J82+óxidos!K82)/(óxidos!K82+óxidos!J82+óxidos!G82+óxidos!F82+óxidos!E82+óxidos!H82)</f>
        <v>#DIV/0!</v>
      </c>
      <c r="C82" s="11" t="e">
        <f>100*(óxidos!E82+óxidos!F82+óxidos!H82)/(óxidos!K82+óxidos!J82+óxidos!G82+óxidos!F82+óxidos!E82+óxidos!H82)</f>
        <v>#DIV/0!</v>
      </c>
      <c r="D82" s="11" t="e">
        <f>100*óxidos!G82/(óxidos!K82+óxidos!J82+óxidos!G82+óxidos!F82+óxidos!E82+óxidos!H82)</f>
        <v>#DIV/0!</v>
      </c>
      <c r="E82" s="12" t="e">
        <f t="shared" si="3"/>
        <v>#DIV/0!</v>
      </c>
      <c r="F82" s="12" t="e">
        <f t="shared" si="4"/>
        <v>#DIV/0!</v>
      </c>
      <c r="G82" s="12" t="e">
        <f t="shared" si="5"/>
        <v>#DIV/0!</v>
      </c>
    </row>
    <row r="83" spans="1:7" ht="12.75">
      <c r="A83">
        <f>óxidos!A83</f>
        <v>0</v>
      </c>
      <c r="B83" s="11" t="e">
        <f>100*(óxidos!J83+óxidos!K83)/(óxidos!K83+óxidos!J83+óxidos!G83+óxidos!F83+óxidos!E83+óxidos!H83)</f>
        <v>#DIV/0!</v>
      </c>
      <c r="C83" s="11" t="e">
        <f>100*(óxidos!E83+óxidos!F83+óxidos!H83)/(óxidos!K83+óxidos!J83+óxidos!G83+óxidos!F83+óxidos!E83+óxidos!H83)</f>
        <v>#DIV/0!</v>
      </c>
      <c r="D83" s="11" t="e">
        <f>100*óxidos!G83/(óxidos!K83+óxidos!J83+óxidos!G83+óxidos!F83+óxidos!E83+óxidos!H83)</f>
        <v>#DIV/0!</v>
      </c>
      <c r="E83" s="12" t="e">
        <f t="shared" si="3"/>
        <v>#DIV/0!</v>
      </c>
      <c r="F83" s="12" t="e">
        <f t="shared" si="4"/>
        <v>#DIV/0!</v>
      </c>
      <c r="G83" s="12" t="e">
        <f t="shared" si="5"/>
        <v>#DIV/0!</v>
      </c>
    </row>
    <row r="84" spans="1:7" ht="12.75">
      <c r="A84">
        <f>óxidos!A84</f>
        <v>0</v>
      </c>
      <c r="B84" s="11" t="e">
        <f>100*(óxidos!J84+óxidos!K84)/(óxidos!K84+óxidos!J84+óxidos!G84+óxidos!F84+óxidos!E84+óxidos!H84)</f>
        <v>#DIV/0!</v>
      </c>
      <c r="C84" s="11" t="e">
        <f>100*(óxidos!E84+óxidos!F84+óxidos!H84)/(óxidos!K84+óxidos!J84+óxidos!G84+óxidos!F84+óxidos!E84+óxidos!H84)</f>
        <v>#DIV/0!</v>
      </c>
      <c r="D84" s="11" t="e">
        <f>100*óxidos!G84/(óxidos!K84+óxidos!J84+óxidos!G84+óxidos!F84+óxidos!E84+óxidos!H84)</f>
        <v>#DIV/0!</v>
      </c>
      <c r="E84" s="12" t="e">
        <f t="shared" si="3"/>
        <v>#DIV/0!</v>
      </c>
      <c r="F84" s="12" t="e">
        <f t="shared" si="4"/>
        <v>#DIV/0!</v>
      </c>
      <c r="G84" s="12" t="e">
        <f t="shared" si="5"/>
        <v>#DIV/0!</v>
      </c>
    </row>
    <row r="85" spans="1:7" ht="12.75">
      <c r="A85">
        <f>óxidos!A85</f>
        <v>0</v>
      </c>
      <c r="B85" s="11" t="e">
        <f>100*(óxidos!J85+óxidos!K85)/(óxidos!K85+óxidos!J85+óxidos!G85+óxidos!F85+óxidos!E85+óxidos!H85)</f>
        <v>#DIV/0!</v>
      </c>
      <c r="C85" s="11" t="e">
        <f>100*(óxidos!E85+óxidos!F85+óxidos!H85)/(óxidos!K85+óxidos!J85+óxidos!G85+óxidos!F85+óxidos!E85+óxidos!H85)</f>
        <v>#DIV/0!</v>
      </c>
      <c r="D85" s="11" t="e">
        <f>100*óxidos!G85/(óxidos!K85+óxidos!J85+óxidos!G85+óxidos!F85+óxidos!E85+óxidos!H85)</f>
        <v>#DIV/0!</v>
      </c>
      <c r="E85" s="12" t="e">
        <f t="shared" si="3"/>
        <v>#DIV/0!</v>
      </c>
      <c r="F85" s="12" t="e">
        <f t="shared" si="4"/>
        <v>#DIV/0!</v>
      </c>
      <c r="G85" s="12" t="e">
        <f t="shared" si="5"/>
        <v>#DIV/0!</v>
      </c>
    </row>
    <row r="86" spans="1:7" ht="12.75">
      <c r="A86">
        <f>óxidos!A86</f>
        <v>0</v>
      </c>
      <c r="B86" s="11" t="e">
        <f>100*(óxidos!J86+óxidos!K86)/(óxidos!K86+óxidos!J86+óxidos!G86+óxidos!F86+óxidos!E86+óxidos!H86)</f>
        <v>#DIV/0!</v>
      </c>
      <c r="C86" s="11" t="e">
        <f>100*(óxidos!E86+óxidos!F86+óxidos!H86)/(óxidos!K86+óxidos!J86+óxidos!G86+óxidos!F86+óxidos!E86+óxidos!H86)</f>
        <v>#DIV/0!</v>
      </c>
      <c r="D86" s="11" t="e">
        <f>100*óxidos!G86/(óxidos!K86+óxidos!J86+óxidos!G86+óxidos!F86+óxidos!E86+óxidos!H86)</f>
        <v>#DIV/0!</v>
      </c>
      <c r="E86" s="12" t="e">
        <f t="shared" si="3"/>
        <v>#DIV/0!</v>
      </c>
      <c r="F86" s="12" t="e">
        <f t="shared" si="4"/>
        <v>#DIV/0!</v>
      </c>
      <c r="G86" s="12" t="e">
        <f t="shared" si="5"/>
        <v>#DIV/0!</v>
      </c>
    </row>
    <row r="87" spans="1:7" ht="12.75">
      <c r="A87">
        <f>óxidos!A87</f>
        <v>0</v>
      </c>
      <c r="B87" s="11" t="e">
        <f>100*(óxidos!J87+óxidos!K87)/(óxidos!K87+óxidos!J87+óxidos!G87+óxidos!F87+óxidos!E87+óxidos!H87)</f>
        <v>#DIV/0!</v>
      </c>
      <c r="C87" s="11" t="e">
        <f>100*(óxidos!E87+óxidos!F87+óxidos!H87)/(óxidos!K87+óxidos!J87+óxidos!G87+óxidos!F87+óxidos!E87+óxidos!H87)</f>
        <v>#DIV/0!</v>
      </c>
      <c r="D87" s="11" t="e">
        <f>100*óxidos!G87/(óxidos!K87+óxidos!J87+óxidos!G87+óxidos!F87+óxidos!E87+óxidos!H87)</f>
        <v>#DIV/0!</v>
      </c>
      <c r="E87" s="12" t="e">
        <f t="shared" si="3"/>
        <v>#DIV/0!</v>
      </c>
      <c r="F87" s="12" t="e">
        <f t="shared" si="4"/>
        <v>#DIV/0!</v>
      </c>
      <c r="G87" s="12" t="e">
        <f t="shared" si="5"/>
        <v>#DIV/0!</v>
      </c>
    </row>
    <row r="88" spans="1:7" ht="12.75">
      <c r="A88">
        <f>óxidos!A88</f>
        <v>0</v>
      </c>
      <c r="B88" s="11" t="e">
        <f>100*(óxidos!J88+óxidos!K88)/(óxidos!K88+óxidos!J88+óxidos!G88+óxidos!F88+óxidos!E88+óxidos!H88)</f>
        <v>#DIV/0!</v>
      </c>
      <c r="C88" s="11" t="e">
        <f>100*(óxidos!E88+óxidos!F88+óxidos!H88)/(óxidos!K88+óxidos!J88+óxidos!G88+óxidos!F88+óxidos!E88+óxidos!H88)</f>
        <v>#DIV/0!</v>
      </c>
      <c r="D88" s="11" t="e">
        <f>100*óxidos!G88/(óxidos!K88+óxidos!J88+óxidos!G88+óxidos!F88+óxidos!E88+óxidos!H88)</f>
        <v>#DIV/0!</v>
      </c>
      <c r="E88" s="12" t="e">
        <f t="shared" si="3"/>
        <v>#DIV/0!</v>
      </c>
      <c r="F88" s="12" t="e">
        <f t="shared" si="4"/>
        <v>#DIV/0!</v>
      </c>
      <c r="G88" s="12" t="e">
        <f t="shared" si="5"/>
        <v>#DIV/0!</v>
      </c>
    </row>
    <row r="89" spans="1:7" ht="12.75">
      <c r="A89">
        <f>óxidos!A89</f>
        <v>0</v>
      </c>
      <c r="B89" s="11" t="e">
        <f>100*(óxidos!J89+óxidos!K89)/(óxidos!K89+óxidos!J89+óxidos!G89+óxidos!F89+óxidos!E89+óxidos!H89)</f>
        <v>#DIV/0!</v>
      </c>
      <c r="C89" s="11" t="e">
        <f>100*(óxidos!E89+óxidos!F89+óxidos!H89)/(óxidos!K89+óxidos!J89+óxidos!G89+óxidos!F89+óxidos!E89+óxidos!H89)</f>
        <v>#DIV/0!</v>
      </c>
      <c r="D89" s="11" t="e">
        <f>100*óxidos!G89/(óxidos!K89+óxidos!J89+óxidos!G89+óxidos!F89+óxidos!E89+óxidos!H89)</f>
        <v>#DIV/0!</v>
      </c>
      <c r="E89" s="12" t="e">
        <f t="shared" si="3"/>
        <v>#DIV/0!</v>
      </c>
      <c r="F89" s="12" t="e">
        <f t="shared" si="4"/>
        <v>#DIV/0!</v>
      </c>
      <c r="G89" s="12" t="e">
        <f t="shared" si="5"/>
        <v>#DIV/0!</v>
      </c>
    </row>
    <row r="90" spans="1:7" ht="12.75">
      <c r="A90">
        <f>óxidos!A90</f>
        <v>0</v>
      </c>
      <c r="B90" s="11" t="e">
        <f>100*(óxidos!J90+óxidos!K90)/(óxidos!K90+óxidos!J90+óxidos!G90+óxidos!F90+óxidos!E90+óxidos!H90)</f>
        <v>#DIV/0!</v>
      </c>
      <c r="C90" s="11" t="e">
        <f>100*(óxidos!E90+óxidos!F90+óxidos!H90)/(óxidos!K90+óxidos!J90+óxidos!G90+óxidos!F90+óxidos!E90+óxidos!H90)</f>
        <v>#DIV/0!</v>
      </c>
      <c r="D90" s="11" t="e">
        <f>100*óxidos!G90/(óxidos!K90+óxidos!J90+óxidos!G90+óxidos!F90+óxidos!E90+óxidos!H90)</f>
        <v>#DIV/0!</v>
      </c>
      <c r="E90" s="12" t="e">
        <f t="shared" si="3"/>
        <v>#DIV/0!</v>
      </c>
      <c r="F90" s="12" t="e">
        <f t="shared" si="4"/>
        <v>#DIV/0!</v>
      </c>
      <c r="G90" s="12" t="e">
        <f t="shared" si="5"/>
        <v>#DIV/0!</v>
      </c>
    </row>
    <row r="91" spans="1:7" ht="12.75">
      <c r="A91">
        <f>óxidos!A91</f>
        <v>0</v>
      </c>
      <c r="B91" s="11" t="e">
        <f>100*(óxidos!J91+óxidos!K91)/(óxidos!K91+óxidos!J91+óxidos!G91+óxidos!F91+óxidos!E91+óxidos!H91)</f>
        <v>#DIV/0!</v>
      </c>
      <c r="C91" s="11" t="e">
        <f>100*(óxidos!E91+óxidos!F91+óxidos!H91)/(óxidos!K91+óxidos!J91+óxidos!G91+óxidos!F91+óxidos!E91+óxidos!H91)</f>
        <v>#DIV/0!</v>
      </c>
      <c r="D91" s="11" t="e">
        <f>100*óxidos!G91/(óxidos!K91+óxidos!J91+óxidos!G91+óxidos!F91+óxidos!E91+óxidos!H91)</f>
        <v>#DIV/0!</v>
      </c>
      <c r="E91" s="12" t="e">
        <f t="shared" si="3"/>
        <v>#DIV/0!</v>
      </c>
      <c r="F91" s="12" t="e">
        <f t="shared" si="4"/>
        <v>#DIV/0!</v>
      </c>
      <c r="G91" s="12" t="e">
        <f t="shared" si="5"/>
        <v>#DIV/0!</v>
      </c>
    </row>
    <row r="92" spans="1:7" ht="12.75">
      <c r="A92">
        <f>óxidos!A92</f>
        <v>0</v>
      </c>
      <c r="B92" s="11" t="e">
        <f>100*(óxidos!J92+óxidos!K92)/(óxidos!K92+óxidos!J92+óxidos!G92+óxidos!F92+óxidos!E92+óxidos!H92)</f>
        <v>#DIV/0!</v>
      </c>
      <c r="C92" s="11" t="e">
        <f>100*(óxidos!E92+óxidos!F92+óxidos!H92)/(óxidos!K92+óxidos!J92+óxidos!G92+óxidos!F92+óxidos!E92+óxidos!H92)</f>
        <v>#DIV/0!</v>
      </c>
      <c r="D92" s="11" t="e">
        <f>100*óxidos!G92/(óxidos!K92+óxidos!J92+óxidos!G92+óxidos!F92+óxidos!E92+óxidos!H92)</f>
        <v>#DIV/0!</v>
      </c>
      <c r="E92" s="12" t="e">
        <f t="shared" si="3"/>
        <v>#DIV/0!</v>
      </c>
      <c r="F92" s="12" t="e">
        <f t="shared" si="4"/>
        <v>#DIV/0!</v>
      </c>
      <c r="G92" s="12" t="e">
        <f t="shared" si="5"/>
        <v>#DIV/0!</v>
      </c>
    </row>
    <row r="93" spans="1:7" ht="12.75">
      <c r="A93">
        <f>óxidos!A93</f>
        <v>0</v>
      </c>
      <c r="B93" s="11" t="e">
        <f>100*(óxidos!J93+óxidos!K93)/(óxidos!K93+óxidos!J93+óxidos!G93+óxidos!F93+óxidos!E93+óxidos!H93)</f>
        <v>#DIV/0!</v>
      </c>
      <c r="C93" s="11" t="e">
        <f>100*(óxidos!E93+óxidos!F93+óxidos!H93)/(óxidos!K93+óxidos!J93+óxidos!G93+óxidos!F93+óxidos!E93+óxidos!H93)</f>
        <v>#DIV/0!</v>
      </c>
      <c r="D93" s="11" t="e">
        <f>100*óxidos!G93/(óxidos!K93+óxidos!J93+óxidos!G93+óxidos!F93+óxidos!E93+óxidos!H93)</f>
        <v>#DIV/0!</v>
      </c>
      <c r="E93" s="12" t="e">
        <f t="shared" si="3"/>
        <v>#DIV/0!</v>
      </c>
      <c r="F93" s="12" t="e">
        <f t="shared" si="4"/>
        <v>#DIV/0!</v>
      </c>
      <c r="G93" s="12" t="e">
        <f t="shared" si="5"/>
        <v>#DIV/0!</v>
      </c>
    </row>
    <row r="94" spans="1:7" ht="12.75">
      <c r="A94">
        <f>óxidos!A94</f>
        <v>0</v>
      </c>
      <c r="B94" s="11" t="e">
        <f>100*(óxidos!J94+óxidos!K94)/(óxidos!K94+óxidos!J94+óxidos!G94+óxidos!F94+óxidos!E94+óxidos!H94)</f>
        <v>#DIV/0!</v>
      </c>
      <c r="C94" s="11" t="e">
        <f>100*(óxidos!E94+óxidos!F94+óxidos!H94)/(óxidos!K94+óxidos!J94+óxidos!G94+óxidos!F94+óxidos!E94+óxidos!H94)</f>
        <v>#DIV/0!</v>
      </c>
      <c r="D94" s="11" t="e">
        <f>100*óxidos!G94/(óxidos!K94+óxidos!J94+óxidos!G94+óxidos!F94+óxidos!E94+óxidos!H94)</f>
        <v>#DIV/0!</v>
      </c>
      <c r="E94" s="12" t="e">
        <f t="shared" si="3"/>
        <v>#DIV/0!</v>
      </c>
      <c r="F94" s="12" t="e">
        <f t="shared" si="4"/>
        <v>#DIV/0!</v>
      </c>
      <c r="G94" s="12" t="e">
        <f t="shared" si="5"/>
        <v>#DIV/0!</v>
      </c>
    </row>
    <row r="95" spans="1:7" ht="12.75">
      <c r="A95">
        <f>óxidos!A95</f>
        <v>0</v>
      </c>
      <c r="B95" s="11" t="e">
        <f>100*(óxidos!J95+óxidos!K95)/(óxidos!K95+óxidos!J95+óxidos!G95+óxidos!F95+óxidos!E95+óxidos!H95)</f>
        <v>#DIV/0!</v>
      </c>
      <c r="C95" s="11" t="e">
        <f>100*(óxidos!E95+óxidos!F95+óxidos!H95)/(óxidos!K95+óxidos!J95+óxidos!G95+óxidos!F95+óxidos!E95+óxidos!H95)</f>
        <v>#DIV/0!</v>
      </c>
      <c r="D95" s="11" t="e">
        <f>100*óxidos!G95/(óxidos!K95+óxidos!J95+óxidos!G95+óxidos!F95+óxidos!E95+óxidos!H95)</f>
        <v>#DIV/0!</v>
      </c>
      <c r="E95" s="12" t="e">
        <f t="shared" si="3"/>
        <v>#DIV/0!</v>
      </c>
      <c r="F95" s="12" t="e">
        <f t="shared" si="4"/>
        <v>#DIV/0!</v>
      </c>
      <c r="G95" s="12" t="e">
        <f t="shared" si="5"/>
        <v>#DIV/0!</v>
      </c>
    </row>
    <row r="96" spans="1:7" ht="12.75">
      <c r="A96">
        <f>óxidos!A96</f>
        <v>0</v>
      </c>
      <c r="B96" s="11" t="e">
        <f>100*(óxidos!J96+óxidos!K96)/(óxidos!K96+óxidos!J96+óxidos!G96+óxidos!F96+óxidos!E96+óxidos!H96)</f>
        <v>#DIV/0!</v>
      </c>
      <c r="C96" s="11" t="e">
        <f>100*(óxidos!E96+óxidos!F96+óxidos!H96)/(óxidos!K96+óxidos!J96+óxidos!G96+óxidos!F96+óxidos!E96+óxidos!H96)</f>
        <v>#DIV/0!</v>
      </c>
      <c r="D96" s="11" t="e">
        <f>100*óxidos!G96/(óxidos!K96+óxidos!J96+óxidos!G96+óxidos!F96+óxidos!E96+óxidos!H96)</f>
        <v>#DIV/0!</v>
      </c>
      <c r="E96" s="12" t="e">
        <f t="shared" si="3"/>
        <v>#DIV/0!</v>
      </c>
      <c r="F96" s="12" t="e">
        <f t="shared" si="4"/>
        <v>#DIV/0!</v>
      </c>
      <c r="G96" s="12" t="e">
        <f t="shared" si="5"/>
        <v>#DIV/0!</v>
      </c>
    </row>
    <row r="97" spans="1:7" ht="12.75">
      <c r="A97">
        <f>óxidos!A97</f>
        <v>0</v>
      </c>
      <c r="B97" s="11" t="e">
        <f>100*(óxidos!J97+óxidos!K97)/(óxidos!K97+óxidos!J97+óxidos!G97+óxidos!F97+óxidos!E97+óxidos!H97)</f>
        <v>#DIV/0!</v>
      </c>
      <c r="C97" s="11" t="e">
        <f>100*(óxidos!E97+óxidos!F97+óxidos!H97)/(óxidos!K97+óxidos!J97+óxidos!G97+óxidos!F97+óxidos!E97+óxidos!H97)</f>
        <v>#DIV/0!</v>
      </c>
      <c r="D97" s="11" t="e">
        <f>100*óxidos!G97/(óxidos!K97+óxidos!J97+óxidos!G97+óxidos!F97+óxidos!E97+óxidos!H97)</f>
        <v>#DIV/0!</v>
      </c>
      <c r="E97" s="12" t="e">
        <f t="shared" si="3"/>
        <v>#DIV/0!</v>
      </c>
      <c r="F97" s="12" t="e">
        <f t="shared" si="4"/>
        <v>#DIV/0!</v>
      </c>
      <c r="G97" s="12" t="e">
        <f t="shared" si="5"/>
        <v>#DIV/0!</v>
      </c>
    </row>
    <row r="98" spans="1:7" ht="12.75">
      <c r="A98">
        <f>óxidos!A98</f>
        <v>0</v>
      </c>
      <c r="B98" s="11" t="e">
        <f>100*(óxidos!J98+óxidos!K98)/(óxidos!K98+óxidos!J98+óxidos!G98+óxidos!F98+óxidos!E98+óxidos!H98)</f>
        <v>#DIV/0!</v>
      </c>
      <c r="C98" s="11" t="e">
        <f>100*(óxidos!E98+óxidos!F98+óxidos!H98)/(óxidos!K98+óxidos!J98+óxidos!G98+óxidos!F98+óxidos!E98+óxidos!H98)</f>
        <v>#DIV/0!</v>
      </c>
      <c r="D98" s="11" t="e">
        <f>100*óxidos!G98/(óxidos!K98+óxidos!J98+óxidos!G98+óxidos!F98+óxidos!E98+óxidos!H98)</f>
        <v>#DIV/0!</v>
      </c>
      <c r="E98" s="12" t="e">
        <f t="shared" si="3"/>
        <v>#DIV/0!</v>
      </c>
      <c r="F98" s="12" t="e">
        <f t="shared" si="4"/>
        <v>#DIV/0!</v>
      </c>
      <c r="G98" s="12" t="e">
        <f t="shared" si="5"/>
        <v>#DIV/0!</v>
      </c>
    </row>
    <row r="99" spans="1:7" ht="12.75">
      <c r="A99">
        <f>óxidos!A99</f>
        <v>0</v>
      </c>
      <c r="B99" s="11" t="e">
        <f>100*(óxidos!J99+óxidos!K99)/(óxidos!K99+óxidos!J99+óxidos!G99+óxidos!F99+óxidos!E99+óxidos!H99)</f>
        <v>#DIV/0!</v>
      </c>
      <c r="C99" s="11" t="e">
        <f>100*(óxidos!E99+óxidos!F99+óxidos!H99)/(óxidos!K99+óxidos!J99+óxidos!G99+óxidos!F99+óxidos!E99+óxidos!H99)</f>
        <v>#DIV/0!</v>
      </c>
      <c r="D99" s="11" t="e">
        <f>100*óxidos!G99/(óxidos!K99+óxidos!J99+óxidos!G99+óxidos!F99+óxidos!E99+óxidos!H99)</f>
        <v>#DIV/0!</v>
      </c>
      <c r="E99" s="12" t="e">
        <f t="shared" si="3"/>
        <v>#DIV/0!</v>
      </c>
      <c r="F99" s="12" t="e">
        <f t="shared" si="4"/>
        <v>#DIV/0!</v>
      </c>
      <c r="G99" s="12" t="e">
        <f t="shared" si="5"/>
        <v>#DIV/0!</v>
      </c>
    </row>
    <row r="100" spans="1:7" ht="12.75">
      <c r="A100">
        <f>óxidos!A100</f>
        <v>0</v>
      </c>
      <c r="B100" s="11" t="e">
        <f>100*(óxidos!J100+óxidos!K100)/(óxidos!K100+óxidos!J100+óxidos!G100+óxidos!F100+óxidos!E100+óxidos!H100)</f>
        <v>#DIV/0!</v>
      </c>
      <c r="C100" s="11" t="e">
        <f>100*(óxidos!E100+óxidos!F100+óxidos!H100)/(óxidos!K100+óxidos!J100+óxidos!G100+óxidos!F100+óxidos!E100+óxidos!H100)</f>
        <v>#DIV/0!</v>
      </c>
      <c r="D100" s="11" t="e">
        <f>100*óxidos!G100/(óxidos!K100+óxidos!J100+óxidos!G100+óxidos!F100+óxidos!E100+óxidos!H100)</f>
        <v>#DIV/0!</v>
      </c>
      <c r="E100" s="12" t="e">
        <f t="shared" si="3"/>
        <v>#DIV/0!</v>
      </c>
      <c r="F100" s="12" t="e">
        <f t="shared" si="4"/>
        <v>#DIV/0!</v>
      </c>
      <c r="G100" s="12" t="e">
        <f t="shared" si="5"/>
        <v>#DIV/0!</v>
      </c>
    </row>
    <row r="101" spans="1:7" ht="12.75">
      <c r="A101">
        <f>óxidos!A101</f>
        <v>0</v>
      </c>
      <c r="B101" s="11" t="e">
        <f>100*(óxidos!J101+óxidos!K101)/(óxidos!K101+óxidos!J101+óxidos!G101+óxidos!F101+óxidos!E101+óxidos!H101)</f>
        <v>#DIV/0!</v>
      </c>
      <c r="C101" s="11" t="e">
        <f>100*(óxidos!E101+óxidos!F101+óxidos!H101)/(óxidos!K101+óxidos!J101+óxidos!G101+óxidos!F101+óxidos!E101+óxidos!H101)</f>
        <v>#DIV/0!</v>
      </c>
      <c r="D101" s="11" t="e">
        <f>100*óxidos!G101/(óxidos!K101+óxidos!J101+óxidos!G101+óxidos!F101+óxidos!E101+óxidos!H101)</f>
        <v>#DIV/0!</v>
      </c>
      <c r="E101" s="12" t="e">
        <f t="shared" si="3"/>
        <v>#DIV/0!</v>
      </c>
      <c r="F101" s="12" t="e">
        <f t="shared" si="4"/>
        <v>#DIV/0!</v>
      </c>
      <c r="G101" s="12" t="e">
        <f t="shared" si="5"/>
        <v>#DIV/0!</v>
      </c>
    </row>
  </sheetData>
  <sheetProtection password="E301" sheet="1" objects="1" scenarios="1"/>
  <printOptions/>
  <pageMargins left="0.75" right="0.75" top="1" bottom="1" header="0" footer="0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zoomScale="50" zoomScaleNormal="50" workbookViewId="0" topLeftCell="A1">
      <selection activeCell="D1" sqref="D1:L38"/>
    </sheetView>
  </sheetViews>
  <sheetFormatPr defaultColWidth="11.00390625" defaultRowHeight="12"/>
  <cols>
    <col min="1" max="1" width="15.50390625" style="0" customWidth="1"/>
  </cols>
  <sheetData>
    <row r="1" spans="1:3" ht="12.75">
      <c r="A1" s="8" t="s">
        <v>13</v>
      </c>
      <c r="B1" s="13" t="s">
        <v>14</v>
      </c>
      <c r="C1" s="13" t="s">
        <v>23</v>
      </c>
    </row>
    <row r="2" spans="1:3" ht="12">
      <c r="A2" t="str">
        <f>óxidos!A2</f>
        <v>pega_aquí</v>
      </c>
      <c r="B2">
        <f>óxidos!B2</f>
        <v>0</v>
      </c>
      <c r="C2">
        <f>óxidos!K2</f>
        <v>0</v>
      </c>
    </row>
    <row r="3" spans="1:3" ht="12">
      <c r="A3">
        <f>óxidos!A3</f>
        <v>0</v>
      </c>
      <c r="B3">
        <f>óxidos!B3</f>
        <v>0</v>
      </c>
      <c r="C3">
        <f>óxidos!K3</f>
        <v>0</v>
      </c>
    </row>
    <row r="4" spans="1:3" ht="12">
      <c r="A4">
        <f>óxidos!A4</f>
        <v>0</v>
      </c>
      <c r="B4">
        <f>óxidos!B4</f>
        <v>0</v>
      </c>
      <c r="C4">
        <f>óxidos!K4</f>
        <v>0</v>
      </c>
    </row>
    <row r="5" spans="1:3" ht="12">
      <c r="A5">
        <f>óxidos!A5</f>
        <v>0</v>
      </c>
      <c r="B5">
        <f>óxidos!B5</f>
        <v>0</v>
      </c>
      <c r="C5">
        <f>óxidos!K5</f>
        <v>0</v>
      </c>
    </row>
    <row r="6" spans="1:3" ht="12">
      <c r="A6">
        <f>óxidos!A6</f>
        <v>0</v>
      </c>
      <c r="B6">
        <f>óxidos!B6</f>
        <v>0</v>
      </c>
      <c r="C6">
        <f>óxidos!K6</f>
        <v>0</v>
      </c>
    </row>
    <row r="7" spans="1:3" ht="12">
      <c r="A7">
        <f>óxidos!A7</f>
        <v>0</v>
      </c>
      <c r="B7">
        <f>óxidos!B7</f>
        <v>0</v>
      </c>
      <c r="C7">
        <f>óxidos!K7</f>
        <v>0</v>
      </c>
    </row>
    <row r="8" spans="1:3" ht="12">
      <c r="A8">
        <f>óxidos!A8</f>
        <v>0</v>
      </c>
      <c r="B8">
        <f>óxidos!B8</f>
        <v>0</v>
      </c>
      <c r="C8">
        <f>óxidos!K8</f>
        <v>0</v>
      </c>
    </row>
    <row r="9" spans="1:3" ht="12">
      <c r="A9">
        <f>óxidos!A9</f>
        <v>0</v>
      </c>
      <c r="B9">
        <f>óxidos!B9</f>
        <v>0</v>
      </c>
      <c r="C9">
        <f>óxidos!K9</f>
        <v>0</v>
      </c>
    </row>
    <row r="10" spans="1:3" ht="12">
      <c r="A10">
        <f>óxidos!A10</f>
        <v>0</v>
      </c>
      <c r="B10">
        <f>óxidos!B10</f>
        <v>0</v>
      </c>
      <c r="C10">
        <f>óxidos!K10</f>
        <v>0</v>
      </c>
    </row>
    <row r="11" spans="1:3" ht="12">
      <c r="A11">
        <f>óxidos!A11</f>
        <v>0</v>
      </c>
      <c r="B11">
        <f>óxidos!B11</f>
        <v>0</v>
      </c>
      <c r="C11">
        <f>óxidos!K11</f>
        <v>0</v>
      </c>
    </row>
    <row r="12" spans="1:3" ht="12">
      <c r="A12">
        <f>óxidos!A12</f>
        <v>0</v>
      </c>
      <c r="B12">
        <f>óxidos!B12</f>
        <v>0</v>
      </c>
      <c r="C12">
        <f>óxidos!K12</f>
        <v>0</v>
      </c>
    </row>
    <row r="13" spans="1:3" ht="12">
      <c r="A13">
        <f>óxidos!A13</f>
        <v>0</v>
      </c>
      <c r="B13">
        <f>óxidos!B13</f>
        <v>0</v>
      </c>
      <c r="C13">
        <f>óxidos!K13</f>
        <v>0</v>
      </c>
    </row>
    <row r="14" spans="1:3" ht="12">
      <c r="A14">
        <f>óxidos!A14</f>
        <v>0</v>
      </c>
      <c r="B14">
        <f>óxidos!B14</f>
        <v>0</v>
      </c>
      <c r="C14">
        <f>óxidos!K14</f>
        <v>0</v>
      </c>
    </row>
    <row r="15" spans="1:3" ht="12">
      <c r="A15">
        <f>óxidos!A15</f>
        <v>0</v>
      </c>
      <c r="B15">
        <f>óxidos!B15</f>
        <v>0</v>
      </c>
      <c r="C15">
        <f>óxidos!K15</f>
        <v>0</v>
      </c>
    </row>
    <row r="16" spans="1:3" ht="12">
      <c r="A16">
        <f>óxidos!A16</f>
        <v>0</v>
      </c>
      <c r="B16">
        <f>óxidos!B16</f>
        <v>0</v>
      </c>
      <c r="C16">
        <f>óxidos!K16</f>
        <v>0</v>
      </c>
    </row>
    <row r="17" spans="1:3" ht="12">
      <c r="A17">
        <f>óxidos!A17</f>
        <v>0</v>
      </c>
      <c r="B17">
        <f>óxidos!B17</f>
        <v>0</v>
      </c>
      <c r="C17">
        <f>óxidos!K17</f>
        <v>0</v>
      </c>
    </row>
    <row r="18" spans="1:3" ht="12">
      <c r="A18">
        <f>óxidos!A18</f>
        <v>0</v>
      </c>
      <c r="B18">
        <f>óxidos!B18</f>
        <v>0</v>
      </c>
      <c r="C18">
        <f>óxidos!K18</f>
        <v>0</v>
      </c>
    </row>
    <row r="19" spans="1:3" ht="12">
      <c r="A19">
        <f>óxidos!A19</f>
        <v>0</v>
      </c>
      <c r="B19">
        <f>óxidos!B19</f>
        <v>0</v>
      </c>
      <c r="C19">
        <f>óxidos!K19</f>
        <v>0</v>
      </c>
    </row>
    <row r="20" spans="1:3" ht="12">
      <c r="A20">
        <f>óxidos!A20</f>
        <v>0</v>
      </c>
      <c r="B20">
        <f>óxidos!B20</f>
        <v>0</v>
      </c>
      <c r="C20">
        <f>óxidos!K20</f>
        <v>0</v>
      </c>
    </row>
    <row r="21" spans="1:3" ht="12">
      <c r="A21">
        <f>óxidos!A21</f>
        <v>0</v>
      </c>
      <c r="B21">
        <f>óxidos!B21</f>
        <v>0</v>
      </c>
      <c r="C21">
        <f>óxidos!K21</f>
        <v>0</v>
      </c>
    </row>
    <row r="22" spans="1:3" ht="12">
      <c r="A22">
        <f>óxidos!A22</f>
        <v>0</v>
      </c>
      <c r="B22">
        <f>óxidos!B22</f>
        <v>0</v>
      </c>
      <c r="C22">
        <f>óxidos!K22</f>
        <v>0</v>
      </c>
    </row>
    <row r="23" spans="1:3" ht="12">
      <c r="A23">
        <f>óxidos!A23</f>
        <v>0</v>
      </c>
      <c r="B23">
        <f>óxidos!B23</f>
        <v>0</v>
      </c>
      <c r="C23">
        <f>óxidos!K23</f>
        <v>0</v>
      </c>
    </row>
    <row r="24" spans="1:3" ht="12">
      <c r="A24">
        <f>óxidos!A24</f>
        <v>0</v>
      </c>
      <c r="B24">
        <f>óxidos!B24</f>
        <v>0</v>
      </c>
      <c r="C24">
        <f>óxidos!K24</f>
        <v>0</v>
      </c>
    </row>
    <row r="25" spans="1:3" ht="12">
      <c r="A25">
        <f>óxidos!A25</f>
        <v>0</v>
      </c>
      <c r="B25">
        <f>óxidos!B25</f>
        <v>0</v>
      </c>
      <c r="C25">
        <f>óxidos!K25</f>
        <v>0</v>
      </c>
    </row>
    <row r="26" spans="1:3" ht="12">
      <c r="A26">
        <f>óxidos!A26</f>
        <v>0</v>
      </c>
      <c r="B26">
        <f>óxidos!B26</f>
        <v>0</v>
      </c>
      <c r="C26">
        <f>óxidos!K26</f>
        <v>0</v>
      </c>
    </row>
    <row r="27" spans="1:3" ht="12">
      <c r="A27">
        <f>óxidos!A27</f>
        <v>0</v>
      </c>
      <c r="B27">
        <f>óxidos!B27</f>
        <v>0</v>
      </c>
      <c r="C27">
        <f>óxidos!K27</f>
        <v>0</v>
      </c>
    </row>
    <row r="28" spans="1:3" ht="12">
      <c r="A28">
        <f>óxidos!A28</f>
        <v>0</v>
      </c>
      <c r="B28">
        <f>óxidos!B28</f>
        <v>0</v>
      </c>
      <c r="C28">
        <f>óxidos!K28</f>
        <v>0</v>
      </c>
    </row>
    <row r="29" spans="1:3" ht="12">
      <c r="A29">
        <f>óxidos!A29</f>
        <v>0</v>
      </c>
      <c r="B29">
        <f>óxidos!B29</f>
        <v>0</v>
      </c>
      <c r="C29">
        <f>óxidos!K29</f>
        <v>0</v>
      </c>
    </row>
    <row r="30" spans="1:3" ht="12">
      <c r="A30">
        <f>óxidos!A30</f>
        <v>0</v>
      </c>
      <c r="B30">
        <f>óxidos!B30</f>
        <v>0</v>
      </c>
      <c r="C30">
        <f>óxidos!K30</f>
        <v>0</v>
      </c>
    </row>
    <row r="31" spans="1:3" ht="12">
      <c r="A31">
        <f>óxidos!A31</f>
        <v>0</v>
      </c>
      <c r="B31">
        <f>óxidos!B31</f>
        <v>0</v>
      </c>
      <c r="C31">
        <f>óxidos!K31</f>
        <v>0</v>
      </c>
    </row>
    <row r="32" spans="1:3" ht="12">
      <c r="A32">
        <f>óxidos!A32</f>
        <v>0</v>
      </c>
      <c r="B32">
        <f>óxidos!B32</f>
        <v>0</v>
      </c>
      <c r="C32">
        <f>óxidos!K32</f>
        <v>0</v>
      </c>
    </row>
    <row r="33" spans="1:3" ht="12">
      <c r="A33">
        <f>óxidos!A33</f>
        <v>0</v>
      </c>
      <c r="B33">
        <f>óxidos!B33</f>
        <v>0</v>
      </c>
      <c r="C33">
        <f>óxidos!K33</f>
        <v>0</v>
      </c>
    </row>
    <row r="34" spans="1:3" ht="12">
      <c r="A34">
        <f>óxidos!A34</f>
        <v>0</v>
      </c>
      <c r="B34">
        <f>óxidos!B34</f>
        <v>0</v>
      </c>
      <c r="C34">
        <f>óxidos!K34</f>
        <v>0</v>
      </c>
    </row>
    <row r="35" spans="1:3" ht="12">
      <c r="A35">
        <f>óxidos!A35</f>
        <v>0</v>
      </c>
      <c r="B35">
        <f>óxidos!B35</f>
        <v>0</v>
      </c>
      <c r="C35">
        <f>óxidos!K35</f>
        <v>0</v>
      </c>
    </row>
    <row r="36" spans="1:3" ht="12">
      <c r="A36">
        <f>óxidos!A36</f>
        <v>0</v>
      </c>
      <c r="B36">
        <f>óxidos!B36</f>
        <v>0</v>
      </c>
      <c r="C36">
        <f>óxidos!K36</f>
        <v>0</v>
      </c>
    </row>
    <row r="37" spans="1:3" ht="12">
      <c r="A37">
        <f>óxidos!A37</f>
        <v>0</v>
      </c>
      <c r="B37">
        <f>óxidos!B37</f>
        <v>0</v>
      </c>
      <c r="C37">
        <f>óxidos!K37</f>
        <v>0</v>
      </c>
    </row>
    <row r="38" spans="1:3" ht="12.75">
      <c r="A38">
        <f>óxidos!A38</f>
        <v>0</v>
      </c>
      <c r="B38">
        <f>óxidos!B38</f>
        <v>0</v>
      </c>
      <c r="C38">
        <f>óxidos!K38</f>
        <v>0</v>
      </c>
    </row>
    <row r="39" spans="1:3" ht="12.75">
      <c r="A39">
        <f>óxidos!A39</f>
        <v>0</v>
      </c>
      <c r="B39">
        <f>óxidos!B39</f>
        <v>0</v>
      </c>
      <c r="C39">
        <f>óxidos!K39</f>
        <v>0</v>
      </c>
    </row>
    <row r="40" spans="1:3" ht="12.75">
      <c r="A40">
        <f>óxidos!A40</f>
        <v>0</v>
      </c>
      <c r="B40">
        <f>óxidos!B40</f>
        <v>0</v>
      </c>
      <c r="C40">
        <f>óxidos!K40</f>
        <v>0</v>
      </c>
    </row>
    <row r="41" spans="1:3" ht="12.75">
      <c r="A41">
        <f>óxidos!A41</f>
        <v>0</v>
      </c>
      <c r="B41">
        <f>óxidos!B41</f>
        <v>0</v>
      </c>
      <c r="C41">
        <f>óxidos!K41</f>
        <v>0</v>
      </c>
    </row>
    <row r="42" spans="1:3" ht="12.75">
      <c r="A42">
        <f>óxidos!A42</f>
        <v>0</v>
      </c>
      <c r="B42">
        <f>óxidos!B42</f>
        <v>0</v>
      </c>
      <c r="C42">
        <f>óxidos!K42</f>
        <v>0</v>
      </c>
    </row>
    <row r="43" spans="1:3" ht="12.75">
      <c r="A43">
        <f>óxidos!A43</f>
        <v>0</v>
      </c>
      <c r="B43">
        <f>óxidos!B43</f>
        <v>0</v>
      </c>
      <c r="C43">
        <f>óxidos!K43</f>
        <v>0</v>
      </c>
    </row>
    <row r="44" spans="1:3" ht="12.75">
      <c r="A44">
        <f>óxidos!A44</f>
        <v>0</v>
      </c>
      <c r="B44">
        <f>óxidos!B44</f>
        <v>0</v>
      </c>
      <c r="C44">
        <f>óxidos!K44</f>
        <v>0</v>
      </c>
    </row>
    <row r="45" spans="1:3" ht="12.75">
      <c r="A45">
        <f>óxidos!A45</f>
        <v>0</v>
      </c>
      <c r="B45">
        <f>óxidos!B45</f>
        <v>0</v>
      </c>
      <c r="C45">
        <f>óxidos!K45</f>
        <v>0</v>
      </c>
    </row>
    <row r="46" spans="1:3" ht="12.75">
      <c r="A46">
        <f>óxidos!A46</f>
        <v>0</v>
      </c>
      <c r="B46">
        <f>óxidos!B46</f>
        <v>0</v>
      </c>
      <c r="C46">
        <f>óxidos!K46</f>
        <v>0</v>
      </c>
    </row>
    <row r="47" spans="1:3" ht="12.75">
      <c r="A47">
        <f>óxidos!A47</f>
        <v>0</v>
      </c>
      <c r="B47">
        <f>óxidos!B47</f>
        <v>0</v>
      </c>
      <c r="C47">
        <f>óxidos!K47</f>
        <v>0</v>
      </c>
    </row>
    <row r="48" spans="1:3" ht="12.75">
      <c r="A48">
        <f>óxidos!A48</f>
        <v>0</v>
      </c>
      <c r="B48">
        <f>óxidos!B48</f>
        <v>0</v>
      </c>
      <c r="C48">
        <f>óxidos!K48</f>
        <v>0</v>
      </c>
    </row>
    <row r="49" spans="1:3" ht="12.75">
      <c r="A49">
        <f>óxidos!A49</f>
        <v>0</v>
      </c>
      <c r="B49">
        <f>óxidos!B49</f>
        <v>0</v>
      </c>
      <c r="C49">
        <f>óxidos!K49</f>
        <v>0</v>
      </c>
    </row>
    <row r="50" spans="1:3" ht="12.75">
      <c r="A50">
        <f>óxidos!A50</f>
        <v>0</v>
      </c>
      <c r="B50">
        <f>óxidos!B50</f>
        <v>0</v>
      </c>
      <c r="C50">
        <f>óxidos!K50</f>
        <v>0</v>
      </c>
    </row>
    <row r="51" spans="1:3" ht="12.75">
      <c r="A51">
        <f>óxidos!A51</f>
        <v>0</v>
      </c>
      <c r="B51">
        <f>óxidos!B51</f>
        <v>0</v>
      </c>
      <c r="C51">
        <f>óxidos!K51</f>
        <v>0</v>
      </c>
    </row>
    <row r="52" spans="1:3" ht="12.75">
      <c r="A52">
        <f>óxidos!A52</f>
        <v>0</v>
      </c>
      <c r="B52">
        <f>óxidos!B52</f>
        <v>0</v>
      </c>
      <c r="C52">
        <f>óxidos!K52</f>
        <v>0</v>
      </c>
    </row>
    <row r="53" spans="1:3" ht="12.75">
      <c r="A53">
        <f>óxidos!A53</f>
        <v>0</v>
      </c>
      <c r="B53">
        <f>óxidos!B53</f>
        <v>0</v>
      </c>
      <c r="C53">
        <f>óxidos!K53</f>
        <v>0</v>
      </c>
    </row>
    <row r="54" spans="1:3" ht="12.75">
      <c r="A54">
        <f>óxidos!A54</f>
        <v>0</v>
      </c>
      <c r="B54">
        <f>óxidos!B54</f>
        <v>0</v>
      </c>
      <c r="C54">
        <f>óxidos!K54</f>
        <v>0</v>
      </c>
    </row>
    <row r="55" spans="1:3" ht="12.75">
      <c r="A55">
        <f>óxidos!A55</f>
        <v>0</v>
      </c>
      <c r="B55">
        <f>óxidos!B55</f>
        <v>0</v>
      </c>
      <c r="C55">
        <f>óxidos!K55</f>
        <v>0</v>
      </c>
    </row>
    <row r="56" spans="1:3" ht="12.75">
      <c r="A56">
        <f>óxidos!A56</f>
        <v>0</v>
      </c>
      <c r="B56">
        <f>óxidos!B56</f>
        <v>0</v>
      </c>
      <c r="C56">
        <f>óxidos!K56</f>
        <v>0</v>
      </c>
    </row>
    <row r="57" spans="1:3" ht="12.75">
      <c r="A57">
        <f>óxidos!A57</f>
        <v>0</v>
      </c>
      <c r="B57">
        <f>óxidos!B57</f>
        <v>0</v>
      </c>
      <c r="C57">
        <f>óxidos!K57</f>
        <v>0</v>
      </c>
    </row>
    <row r="58" spans="1:3" ht="12.75">
      <c r="A58">
        <f>óxidos!A58</f>
        <v>0</v>
      </c>
      <c r="B58">
        <f>óxidos!B58</f>
        <v>0</v>
      </c>
      <c r="C58">
        <f>óxidos!K58</f>
        <v>0</v>
      </c>
    </row>
    <row r="59" spans="1:3" ht="12.75">
      <c r="A59">
        <f>óxidos!A59</f>
        <v>0</v>
      </c>
      <c r="B59">
        <f>óxidos!B59</f>
        <v>0</v>
      </c>
      <c r="C59">
        <f>óxidos!K59</f>
        <v>0</v>
      </c>
    </row>
    <row r="60" spans="1:3" ht="12.75">
      <c r="A60">
        <f>óxidos!A60</f>
        <v>0</v>
      </c>
      <c r="B60">
        <f>óxidos!B60</f>
        <v>0</v>
      </c>
      <c r="C60">
        <f>óxidos!K60</f>
        <v>0</v>
      </c>
    </row>
    <row r="61" spans="1:3" ht="12.75">
      <c r="A61">
        <f>óxidos!A61</f>
        <v>0</v>
      </c>
      <c r="B61">
        <f>óxidos!B61</f>
        <v>0</v>
      </c>
      <c r="C61">
        <f>óxidos!K61</f>
        <v>0</v>
      </c>
    </row>
    <row r="62" spans="1:3" ht="12.75">
      <c r="A62">
        <f>óxidos!A62</f>
        <v>0</v>
      </c>
      <c r="B62">
        <f>óxidos!B62</f>
        <v>0</v>
      </c>
      <c r="C62">
        <f>óxidos!K62</f>
        <v>0</v>
      </c>
    </row>
    <row r="63" spans="1:3" ht="12.75">
      <c r="A63">
        <f>óxidos!A63</f>
        <v>0</v>
      </c>
      <c r="B63">
        <f>óxidos!B63</f>
        <v>0</v>
      </c>
      <c r="C63">
        <f>óxidos!K63</f>
        <v>0</v>
      </c>
    </row>
    <row r="64" spans="1:3" ht="12.75">
      <c r="A64">
        <f>óxidos!A64</f>
        <v>0</v>
      </c>
      <c r="B64">
        <f>óxidos!B64</f>
        <v>0</v>
      </c>
      <c r="C64">
        <f>óxidos!K64</f>
        <v>0</v>
      </c>
    </row>
    <row r="65" spans="1:3" ht="12.75">
      <c r="A65">
        <f>óxidos!A65</f>
        <v>0</v>
      </c>
      <c r="B65">
        <f>óxidos!B65</f>
        <v>0</v>
      </c>
      <c r="C65">
        <f>óxidos!K65</f>
        <v>0</v>
      </c>
    </row>
    <row r="66" spans="1:3" ht="12.75">
      <c r="A66">
        <f>óxidos!A66</f>
        <v>0</v>
      </c>
      <c r="B66">
        <f>óxidos!B66</f>
        <v>0</v>
      </c>
      <c r="C66">
        <f>óxidos!K66</f>
        <v>0</v>
      </c>
    </row>
    <row r="67" spans="1:3" ht="12.75">
      <c r="A67">
        <f>óxidos!A67</f>
        <v>0</v>
      </c>
      <c r="B67">
        <f>óxidos!B67</f>
        <v>0</v>
      </c>
      <c r="C67">
        <f>óxidos!K67</f>
        <v>0</v>
      </c>
    </row>
    <row r="68" spans="1:3" ht="12.75">
      <c r="A68">
        <f>óxidos!A68</f>
        <v>0</v>
      </c>
      <c r="B68">
        <f>óxidos!B68</f>
        <v>0</v>
      </c>
      <c r="C68">
        <f>óxidos!K68</f>
        <v>0</v>
      </c>
    </row>
    <row r="69" spans="1:3" ht="12.75">
      <c r="A69">
        <f>óxidos!A69</f>
        <v>0</v>
      </c>
      <c r="B69">
        <f>óxidos!B69</f>
        <v>0</v>
      </c>
      <c r="C69">
        <f>óxidos!K69</f>
        <v>0</v>
      </c>
    </row>
    <row r="70" spans="1:3" ht="12.75">
      <c r="A70">
        <f>óxidos!A70</f>
        <v>0</v>
      </c>
      <c r="B70">
        <f>óxidos!B70</f>
        <v>0</v>
      </c>
      <c r="C70">
        <f>óxidos!K70</f>
        <v>0</v>
      </c>
    </row>
    <row r="71" spans="1:3" ht="12.75">
      <c r="A71">
        <f>óxidos!A71</f>
        <v>0</v>
      </c>
      <c r="B71">
        <f>óxidos!B71</f>
        <v>0</v>
      </c>
      <c r="C71">
        <f>óxidos!K71</f>
        <v>0</v>
      </c>
    </row>
    <row r="72" spans="1:3" ht="12.75">
      <c r="A72">
        <f>óxidos!A72</f>
        <v>0</v>
      </c>
      <c r="B72">
        <f>óxidos!B72</f>
        <v>0</v>
      </c>
      <c r="C72">
        <f>óxidos!K72</f>
        <v>0</v>
      </c>
    </row>
    <row r="73" spans="1:3" ht="12.75">
      <c r="A73">
        <f>óxidos!A73</f>
        <v>0</v>
      </c>
      <c r="B73">
        <f>óxidos!B73</f>
        <v>0</v>
      </c>
      <c r="C73">
        <f>óxidos!K73</f>
        <v>0</v>
      </c>
    </row>
    <row r="74" spans="1:3" ht="12.75">
      <c r="A74">
        <f>óxidos!A74</f>
        <v>0</v>
      </c>
      <c r="B74">
        <f>óxidos!B74</f>
        <v>0</v>
      </c>
      <c r="C74">
        <f>óxidos!K74</f>
        <v>0</v>
      </c>
    </row>
    <row r="75" spans="1:3" ht="12.75">
      <c r="A75">
        <f>óxidos!A75</f>
        <v>0</v>
      </c>
      <c r="B75">
        <f>óxidos!B75</f>
        <v>0</v>
      </c>
      <c r="C75">
        <f>óxidos!K75</f>
        <v>0</v>
      </c>
    </row>
    <row r="76" spans="1:3" ht="12.75">
      <c r="A76">
        <f>óxidos!A76</f>
        <v>0</v>
      </c>
      <c r="B76">
        <f>óxidos!B76</f>
        <v>0</v>
      </c>
      <c r="C76">
        <f>óxidos!K76</f>
        <v>0</v>
      </c>
    </row>
    <row r="77" spans="1:3" ht="12.75">
      <c r="A77">
        <f>óxidos!A77</f>
        <v>0</v>
      </c>
      <c r="B77">
        <f>óxidos!B77</f>
        <v>0</v>
      </c>
      <c r="C77">
        <f>óxidos!K77</f>
        <v>0</v>
      </c>
    </row>
    <row r="78" spans="1:3" ht="12.75">
      <c r="A78">
        <f>óxidos!A78</f>
        <v>0</v>
      </c>
      <c r="B78">
        <f>óxidos!B78</f>
        <v>0</v>
      </c>
      <c r="C78">
        <f>óxidos!K78</f>
        <v>0</v>
      </c>
    </row>
    <row r="79" spans="1:3" ht="12.75">
      <c r="A79">
        <f>óxidos!A79</f>
        <v>0</v>
      </c>
      <c r="B79">
        <f>óxidos!B79</f>
        <v>0</v>
      </c>
      <c r="C79">
        <f>óxidos!K79</f>
        <v>0</v>
      </c>
    </row>
    <row r="80" spans="1:3" ht="12.75">
      <c r="A80">
        <f>óxidos!A80</f>
        <v>0</v>
      </c>
      <c r="B80">
        <f>óxidos!B80</f>
        <v>0</v>
      </c>
      <c r="C80">
        <f>óxidos!K80</f>
        <v>0</v>
      </c>
    </row>
    <row r="81" spans="1:3" ht="12.75">
      <c r="A81">
        <f>óxidos!A81</f>
        <v>0</v>
      </c>
      <c r="B81">
        <f>óxidos!B81</f>
        <v>0</v>
      </c>
      <c r="C81">
        <f>óxidos!K81</f>
        <v>0</v>
      </c>
    </row>
    <row r="82" spans="1:3" ht="12.75">
      <c r="A82">
        <f>óxidos!A82</f>
        <v>0</v>
      </c>
      <c r="B82">
        <f>óxidos!B82</f>
        <v>0</v>
      </c>
      <c r="C82">
        <f>óxidos!K82</f>
        <v>0</v>
      </c>
    </row>
    <row r="83" spans="1:3" ht="12.75">
      <c r="A83">
        <f>óxidos!A83</f>
        <v>0</v>
      </c>
      <c r="B83">
        <f>óxidos!B83</f>
        <v>0</v>
      </c>
      <c r="C83">
        <f>óxidos!K83</f>
        <v>0</v>
      </c>
    </row>
    <row r="84" spans="1:3" ht="12.75">
      <c r="A84">
        <f>óxidos!A84</f>
        <v>0</v>
      </c>
      <c r="B84">
        <f>óxidos!B84</f>
        <v>0</v>
      </c>
      <c r="C84">
        <f>óxidos!K84</f>
        <v>0</v>
      </c>
    </row>
    <row r="85" spans="1:3" ht="12.75">
      <c r="A85">
        <f>óxidos!A85</f>
        <v>0</v>
      </c>
      <c r="B85">
        <f>óxidos!B85</f>
        <v>0</v>
      </c>
      <c r="C85">
        <f>óxidos!K85</f>
        <v>0</v>
      </c>
    </row>
    <row r="86" spans="1:3" ht="12.75">
      <c r="A86">
        <f>óxidos!A86</f>
        <v>0</v>
      </c>
      <c r="B86">
        <f>óxidos!B86</f>
        <v>0</v>
      </c>
      <c r="C86">
        <f>óxidos!K86</f>
        <v>0</v>
      </c>
    </row>
    <row r="87" spans="1:3" ht="12.75">
      <c r="A87">
        <f>óxidos!A87</f>
        <v>0</v>
      </c>
      <c r="B87">
        <f>óxidos!B87</f>
        <v>0</v>
      </c>
      <c r="C87">
        <f>óxidos!K87</f>
        <v>0</v>
      </c>
    </row>
    <row r="88" spans="1:3" ht="12.75">
      <c r="A88">
        <f>óxidos!A88</f>
        <v>0</v>
      </c>
      <c r="B88">
        <f>óxidos!B88</f>
        <v>0</v>
      </c>
      <c r="C88">
        <f>óxidos!K88</f>
        <v>0</v>
      </c>
    </row>
    <row r="89" spans="1:3" ht="12.75">
      <c r="A89">
        <f>óxidos!A89</f>
        <v>0</v>
      </c>
      <c r="B89">
        <f>óxidos!B89</f>
        <v>0</v>
      </c>
      <c r="C89">
        <f>óxidos!K89</f>
        <v>0</v>
      </c>
    </row>
    <row r="90" spans="1:3" ht="12.75">
      <c r="A90">
        <f>óxidos!A90</f>
        <v>0</v>
      </c>
      <c r="B90">
        <f>óxidos!B90</f>
        <v>0</v>
      </c>
      <c r="C90">
        <f>óxidos!K90</f>
        <v>0</v>
      </c>
    </row>
    <row r="91" spans="1:3" ht="12.75">
      <c r="A91">
        <f>óxidos!A91</f>
        <v>0</v>
      </c>
      <c r="B91">
        <f>óxidos!B91</f>
        <v>0</v>
      </c>
      <c r="C91">
        <f>óxidos!K91</f>
        <v>0</v>
      </c>
    </row>
    <row r="92" spans="1:3" ht="12.75">
      <c r="A92">
        <f>óxidos!A92</f>
        <v>0</v>
      </c>
      <c r="B92">
        <f>óxidos!B92</f>
        <v>0</v>
      </c>
      <c r="C92">
        <f>óxidos!K92</f>
        <v>0</v>
      </c>
    </row>
    <row r="93" spans="1:3" ht="12.75">
      <c r="A93">
        <f>óxidos!A93</f>
        <v>0</v>
      </c>
      <c r="B93">
        <f>óxidos!B93</f>
        <v>0</v>
      </c>
      <c r="C93">
        <f>óxidos!K93</f>
        <v>0</v>
      </c>
    </row>
    <row r="94" spans="1:3" ht="12.75">
      <c r="A94">
        <f>óxidos!A94</f>
        <v>0</v>
      </c>
      <c r="B94">
        <f>óxidos!B94</f>
        <v>0</v>
      </c>
      <c r="C94">
        <f>óxidos!K94</f>
        <v>0</v>
      </c>
    </row>
    <row r="95" spans="1:3" ht="12.75">
      <c r="A95">
        <f>óxidos!A95</f>
        <v>0</v>
      </c>
      <c r="B95">
        <f>óxidos!B95</f>
        <v>0</v>
      </c>
      <c r="C95">
        <f>óxidos!K95</f>
        <v>0</v>
      </c>
    </row>
    <row r="96" spans="1:3" ht="12.75">
      <c r="A96">
        <f>óxidos!A96</f>
        <v>0</v>
      </c>
      <c r="B96">
        <f>óxidos!B96</f>
        <v>0</v>
      </c>
      <c r="C96">
        <f>óxidos!K96</f>
        <v>0</v>
      </c>
    </row>
    <row r="97" spans="1:3" ht="12.75">
      <c r="A97">
        <f>óxidos!A97</f>
        <v>0</v>
      </c>
      <c r="B97">
        <f>óxidos!B97</f>
        <v>0</v>
      </c>
      <c r="C97">
        <f>óxidos!K97</f>
        <v>0</v>
      </c>
    </row>
    <row r="98" spans="1:3" ht="12.75">
      <c r="A98">
        <f>óxidos!A98</f>
        <v>0</v>
      </c>
      <c r="B98">
        <f>óxidos!B98</f>
        <v>0</v>
      </c>
      <c r="C98">
        <f>óxidos!K98</f>
        <v>0</v>
      </c>
    </row>
    <row r="99" spans="1:3" ht="12.75">
      <c r="A99">
        <f>óxidos!A99</f>
        <v>0</v>
      </c>
      <c r="B99">
        <f>óxidos!B99</f>
        <v>0</v>
      </c>
      <c r="C99">
        <f>óxidos!K99</f>
        <v>0</v>
      </c>
    </row>
    <row r="100" spans="1:3" ht="12.75">
      <c r="A100">
        <f>óxidos!A100</f>
        <v>0</v>
      </c>
      <c r="B100">
        <f>óxidos!B100</f>
        <v>0</v>
      </c>
      <c r="C100">
        <f>óxidos!K100</f>
        <v>0</v>
      </c>
    </row>
    <row r="101" spans="1:3" ht="12.75">
      <c r="A101">
        <f>óxidos!A101</f>
        <v>0</v>
      </c>
      <c r="B101">
        <f>óxidos!B101</f>
        <v>0</v>
      </c>
      <c r="C101">
        <f>óxidos!K101</f>
        <v>0</v>
      </c>
    </row>
  </sheetData>
  <sheetProtection password="E301" sheet="1" objects="1" scenarios="1"/>
  <printOptions/>
  <pageMargins left="0.75" right="0.75" top="1" bottom="1" header="0" footer="0"/>
  <pageSetup fitToHeight="1" fitToWidth="1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="50" zoomScaleNormal="50" workbookViewId="0" topLeftCell="D1">
      <selection activeCell="F1" sqref="F1:O38"/>
    </sheetView>
  </sheetViews>
  <sheetFormatPr defaultColWidth="11.00390625" defaultRowHeight="12"/>
  <cols>
    <col min="1" max="1" width="13.50390625" style="0" customWidth="1"/>
  </cols>
  <sheetData>
    <row r="1" spans="1:5" s="7" customFormat="1" ht="12">
      <c r="A1" s="8" t="s">
        <v>13</v>
      </c>
      <c r="B1" s="13" t="s">
        <v>21</v>
      </c>
      <c r="C1" s="13" t="s">
        <v>30</v>
      </c>
      <c r="D1" s="13" t="s">
        <v>14</v>
      </c>
      <c r="E1" s="13" t="s">
        <v>37</v>
      </c>
    </row>
    <row r="2" spans="1:5" ht="12">
      <c r="A2" t="str">
        <f>óxidos!A2</f>
        <v>pega_aquí</v>
      </c>
      <c r="B2">
        <f>óxidos!I2</f>
        <v>0</v>
      </c>
      <c r="C2">
        <f>óxidos!J2+óxidos!K2</f>
        <v>0</v>
      </c>
      <c r="D2">
        <f>óxidos!B2</f>
        <v>0</v>
      </c>
      <c r="E2" s="14" t="e">
        <f>LOG10(B2/C2)</f>
        <v>#DIV/0!</v>
      </c>
    </row>
    <row r="3" spans="1:5" ht="12">
      <c r="A3">
        <f>óxidos!A3</f>
        <v>0</v>
      </c>
      <c r="B3">
        <f>óxidos!I3</f>
        <v>0</v>
      </c>
      <c r="C3">
        <f>óxidos!J3+óxidos!K3</f>
        <v>0</v>
      </c>
      <c r="D3">
        <f>óxidos!B3</f>
        <v>0</v>
      </c>
      <c r="E3" s="14" t="e">
        <f aca="true" t="shared" si="0" ref="E3:E66">LOG10(B3/C3)</f>
        <v>#DIV/0!</v>
      </c>
    </row>
    <row r="4" spans="1:5" ht="12">
      <c r="A4">
        <f>óxidos!A4</f>
        <v>0</v>
      </c>
      <c r="B4">
        <f>óxidos!I4</f>
        <v>0</v>
      </c>
      <c r="C4">
        <f>óxidos!J4+óxidos!K4</f>
        <v>0</v>
      </c>
      <c r="D4">
        <f>óxidos!B4</f>
        <v>0</v>
      </c>
      <c r="E4" s="14" t="e">
        <f t="shared" si="0"/>
        <v>#DIV/0!</v>
      </c>
    </row>
    <row r="5" spans="1:5" ht="12">
      <c r="A5">
        <f>óxidos!A5</f>
        <v>0</v>
      </c>
      <c r="B5">
        <f>óxidos!I5</f>
        <v>0</v>
      </c>
      <c r="C5">
        <f>óxidos!J5+óxidos!K5</f>
        <v>0</v>
      </c>
      <c r="D5">
        <f>óxidos!B5</f>
        <v>0</v>
      </c>
      <c r="E5" s="14" t="e">
        <f t="shared" si="0"/>
        <v>#DIV/0!</v>
      </c>
    </row>
    <row r="6" spans="1:5" ht="12">
      <c r="A6">
        <f>óxidos!A6</f>
        <v>0</v>
      </c>
      <c r="B6">
        <f>óxidos!I6</f>
        <v>0</v>
      </c>
      <c r="C6">
        <f>óxidos!J6+óxidos!K6</f>
        <v>0</v>
      </c>
      <c r="D6">
        <f>óxidos!B6</f>
        <v>0</v>
      </c>
      <c r="E6" s="14" t="e">
        <f t="shared" si="0"/>
        <v>#DIV/0!</v>
      </c>
    </row>
    <row r="7" spans="1:5" ht="12">
      <c r="A7">
        <f>óxidos!A7</f>
        <v>0</v>
      </c>
      <c r="B7">
        <f>óxidos!I7</f>
        <v>0</v>
      </c>
      <c r="C7">
        <f>óxidos!J7+óxidos!K7</f>
        <v>0</v>
      </c>
      <c r="D7">
        <f>óxidos!B7</f>
        <v>0</v>
      </c>
      <c r="E7" s="14" t="e">
        <f t="shared" si="0"/>
        <v>#DIV/0!</v>
      </c>
    </row>
    <row r="8" spans="1:5" ht="12">
      <c r="A8">
        <f>óxidos!A8</f>
        <v>0</v>
      </c>
      <c r="B8">
        <f>óxidos!I8</f>
        <v>0</v>
      </c>
      <c r="C8">
        <f>óxidos!J8+óxidos!K8</f>
        <v>0</v>
      </c>
      <c r="D8">
        <f>óxidos!B8</f>
        <v>0</v>
      </c>
      <c r="E8" s="14" t="e">
        <f t="shared" si="0"/>
        <v>#DIV/0!</v>
      </c>
    </row>
    <row r="9" spans="1:5" ht="12">
      <c r="A9">
        <f>óxidos!A9</f>
        <v>0</v>
      </c>
      <c r="B9">
        <f>óxidos!I9</f>
        <v>0</v>
      </c>
      <c r="C9">
        <f>óxidos!J9+óxidos!K9</f>
        <v>0</v>
      </c>
      <c r="D9">
        <f>óxidos!B9</f>
        <v>0</v>
      </c>
      <c r="E9" s="14" t="e">
        <f t="shared" si="0"/>
        <v>#DIV/0!</v>
      </c>
    </row>
    <row r="10" spans="1:5" ht="12">
      <c r="A10">
        <f>óxidos!A10</f>
        <v>0</v>
      </c>
      <c r="B10">
        <f>óxidos!I10</f>
        <v>0</v>
      </c>
      <c r="C10">
        <f>óxidos!J10+óxidos!K10</f>
        <v>0</v>
      </c>
      <c r="D10">
        <f>óxidos!B10</f>
        <v>0</v>
      </c>
      <c r="E10" s="14" t="e">
        <f t="shared" si="0"/>
        <v>#DIV/0!</v>
      </c>
    </row>
    <row r="11" spans="1:5" ht="12">
      <c r="A11">
        <f>óxidos!A11</f>
        <v>0</v>
      </c>
      <c r="B11">
        <f>óxidos!I11</f>
        <v>0</v>
      </c>
      <c r="C11">
        <f>óxidos!J11+óxidos!K11</f>
        <v>0</v>
      </c>
      <c r="D11">
        <f>óxidos!B11</f>
        <v>0</v>
      </c>
      <c r="E11" s="14" t="e">
        <f t="shared" si="0"/>
        <v>#DIV/0!</v>
      </c>
    </row>
    <row r="12" spans="1:5" ht="12">
      <c r="A12">
        <f>óxidos!A12</f>
        <v>0</v>
      </c>
      <c r="B12">
        <f>óxidos!I12</f>
        <v>0</v>
      </c>
      <c r="C12">
        <f>óxidos!J12+óxidos!K12</f>
        <v>0</v>
      </c>
      <c r="D12">
        <f>óxidos!B12</f>
        <v>0</v>
      </c>
      <c r="E12" s="14" t="e">
        <f t="shared" si="0"/>
        <v>#DIV/0!</v>
      </c>
    </row>
    <row r="13" spans="1:5" ht="12">
      <c r="A13">
        <f>óxidos!A13</f>
        <v>0</v>
      </c>
      <c r="B13">
        <f>óxidos!I13</f>
        <v>0</v>
      </c>
      <c r="C13">
        <f>óxidos!J13+óxidos!K13</f>
        <v>0</v>
      </c>
      <c r="D13">
        <f>óxidos!B13</f>
        <v>0</v>
      </c>
      <c r="E13" s="14" t="e">
        <f t="shared" si="0"/>
        <v>#DIV/0!</v>
      </c>
    </row>
    <row r="14" spans="1:5" ht="12">
      <c r="A14">
        <f>óxidos!A14</f>
        <v>0</v>
      </c>
      <c r="B14">
        <f>óxidos!I14</f>
        <v>0</v>
      </c>
      <c r="C14">
        <f>óxidos!J14+óxidos!K14</f>
        <v>0</v>
      </c>
      <c r="D14">
        <f>óxidos!B14</f>
        <v>0</v>
      </c>
      <c r="E14" s="14" t="e">
        <f t="shared" si="0"/>
        <v>#DIV/0!</v>
      </c>
    </row>
    <row r="15" spans="1:5" ht="12">
      <c r="A15">
        <f>óxidos!A15</f>
        <v>0</v>
      </c>
      <c r="B15">
        <f>óxidos!I15</f>
        <v>0</v>
      </c>
      <c r="C15">
        <f>óxidos!J15+óxidos!K15</f>
        <v>0</v>
      </c>
      <c r="D15">
        <f>óxidos!B15</f>
        <v>0</v>
      </c>
      <c r="E15" s="14" t="e">
        <f t="shared" si="0"/>
        <v>#DIV/0!</v>
      </c>
    </row>
    <row r="16" spans="1:5" ht="12">
      <c r="A16">
        <f>óxidos!A16</f>
        <v>0</v>
      </c>
      <c r="B16">
        <f>óxidos!I16</f>
        <v>0</v>
      </c>
      <c r="C16">
        <f>óxidos!J16+óxidos!K16</f>
        <v>0</v>
      </c>
      <c r="D16">
        <f>óxidos!B16</f>
        <v>0</v>
      </c>
      <c r="E16" s="14" t="e">
        <f t="shared" si="0"/>
        <v>#DIV/0!</v>
      </c>
    </row>
    <row r="17" spans="1:5" ht="12">
      <c r="A17">
        <f>óxidos!A17</f>
        <v>0</v>
      </c>
      <c r="B17">
        <f>óxidos!I17</f>
        <v>0</v>
      </c>
      <c r="C17">
        <f>óxidos!J17+óxidos!K17</f>
        <v>0</v>
      </c>
      <c r="D17">
        <f>óxidos!B17</f>
        <v>0</v>
      </c>
      <c r="E17" s="14" t="e">
        <f t="shared" si="0"/>
        <v>#DIV/0!</v>
      </c>
    </row>
    <row r="18" spans="1:5" ht="12">
      <c r="A18">
        <f>óxidos!A18</f>
        <v>0</v>
      </c>
      <c r="B18">
        <f>óxidos!I18</f>
        <v>0</v>
      </c>
      <c r="C18">
        <f>óxidos!J18+óxidos!K18</f>
        <v>0</v>
      </c>
      <c r="D18">
        <f>óxidos!B18</f>
        <v>0</v>
      </c>
      <c r="E18" s="14" t="e">
        <f t="shared" si="0"/>
        <v>#DIV/0!</v>
      </c>
    </row>
    <row r="19" spans="1:5" ht="12">
      <c r="A19">
        <f>óxidos!A19</f>
        <v>0</v>
      </c>
      <c r="B19">
        <f>óxidos!I19</f>
        <v>0</v>
      </c>
      <c r="C19">
        <f>óxidos!J19+óxidos!K19</f>
        <v>0</v>
      </c>
      <c r="D19">
        <f>óxidos!B19</f>
        <v>0</v>
      </c>
      <c r="E19" s="14" t="e">
        <f t="shared" si="0"/>
        <v>#DIV/0!</v>
      </c>
    </row>
    <row r="20" spans="1:5" ht="12">
      <c r="A20">
        <f>óxidos!A20</f>
        <v>0</v>
      </c>
      <c r="B20">
        <f>óxidos!I20</f>
        <v>0</v>
      </c>
      <c r="C20">
        <f>óxidos!J20+óxidos!K20</f>
        <v>0</v>
      </c>
      <c r="D20">
        <f>óxidos!B20</f>
        <v>0</v>
      </c>
      <c r="E20" s="14" t="e">
        <f t="shared" si="0"/>
        <v>#DIV/0!</v>
      </c>
    </row>
    <row r="21" spans="1:5" ht="12">
      <c r="A21">
        <f>óxidos!A21</f>
        <v>0</v>
      </c>
      <c r="B21">
        <f>óxidos!I21</f>
        <v>0</v>
      </c>
      <c r="C21">
        <f>óxidos!J21+óxidos!K21</f>
        <v>0</v>
      </c>
      <c r="D21">
        <f>óxidos!B21</f>
        <v>0</v>
      </c>
      <c r="E21" s="14" t="e">
        <f t="shared" si="0"/>
        <v>#DIV/0!</v>
      </c>
    </row>
    <row r="22" spans="1:5" ht="12">
      <c r="A22">
        <f>óxidos!A22</f>
        <v>0</v>
      </c>
      <c r="B22">
        <f>óxidos!I22</f>
        <v>0</v>
      </c>
      <c r="C22">
        <f>óxidos!J22+óxidos!K22</f>
        <v>0</v>
      </c>
      <c r="D22">
        <f>óxidos!B22</f>
        <v>0</v>
      </c>
      <c r="E22" s="14" t="e">
        <f t="shared" si="0"/>
        <v>#DIV/0!</v>
      </c>
    </row>
    <row r="23" spans="1:5" ht="12">
      <c r="A23">
        <f>óxidos!A23</f>
        <v>0</v>
      </c>
      <c r="B23">
        <f>óxidos!I23</f>
        <v>0</v>
      </c>
      <c r="C23">
        <f>óxidos!J23+óxidos!K23</f>
        <v>0</v>
      </c>
      <c r="D23">
        <f>óxidos!B23</f>
        <v>0</v>
      </c>
      <c r="E23" s="14" t="e">
        <f t="shared" si="0"/>
        <v>#DIV/0!</v>
      </c>
    </row>
    <row r="24" spans="1:5" ht="12">
      <c r="A24">
        <f>óxidos!A24</f>
        <v>0</v>
      </c>
      <c r="B24">
        <f>óxidos!I24</f>
        <v>0</v>
      </c>
      <c r="C24">
        <f>óxidos!J24+óxidos!K24</f>
        <v>0</v>
      </c>
      <c r="D24">
        <f>óxidos!B24</f>
        <v>0</v>
      </c>
      <c r="E24" s="14" t="e">
        <f t="shared" si="0"/>
        <v>#DIV/0!</v>
      </c>
    </row>
    <row r="25" spans="1:5" ht="12">
      <c r="A25">
        <f>óxidos!A25</f>
        <v>0</v>
      </c>
      <c r="B25">
        <f>óxidos!I25</f>
        <v>0</v>
      </c>
      <c r="C25">
        <f>óxidos!J25+óxidos!K25</f>
        <v>0</v>
      </c>
      <c r="D25">
        <f>óxidos!B25</f>
        <v>0</v>
      </c>
      <c r="E25" s="14" t="e">
        <f t="shared" si="0"/>
        <v>#DIV/0!</v>
      </c>
    </row>
    <row r="26" spans="1:5" ht="12">
      <c r="A26">
        <f>óxidos!A26</f>
        <v>0</v>
      </c>
      <c r="B26">
        <f>óxidos!I26</f>
        <v>0</v>
      </c>
      <c r="C26">
        <f>óxidos!J26+óxidos!K26</f>
        <v>0</v>
      </c>
      <c r="D26">
        <f>óxidos!B26</f>
        <v>0</v>
      </c>
      <c r="E26" s="14" t="e">
        <f t="shared" si="0"/>
        <v>#DIV/0!</v>
      </c>
    </row>
    <row r="27" spans="1:5" ht="12">
      <c r="A27">
        <f>óxidos!A27</f>
        <v>0</v>
      </c>
      <c r="B27">
        <f>óxidos!I27</f>
        <v>0</v>
      </c>
      <c r="C27">
        <f>óxidos!J27+óxidos!K27</f>
        <v>0</v>
      </c>
      <c r="D27">
        <f>óxidos!B27</f>
        <v>0</v>
      </c>
      <c r="E27" s="14" t="e">
        <f t="shared" si="0"/>
        <v>#DIV/0!</v>
      </c>
    </row>
    <row r="28" spans="1:5" ht="12">
      <c r="A28">
        <f>óxidos!A28</f>
        <v>0</v>
      </c>
      <c r="B28">
        <f>óxidos!I28</f>
        <v>0</v>
      </c>
      <c r="C28">
        <f>óxidos!J28+óxidos!K28</f>
        <v>0</v>
      </c>
      <c r="D28">
        <f>óxidos!B28</f>
        <v>0</v>
      </c>
      <c r="E28" s="14" t="e">
        <f t="shared" si="0"/>
        <v>#DIV/0!</v>
      </c>
    </row>
    <row r="29" spans="1:5" ht="12">
      <c r="A29">
        <f>óxidos!A29</f>
        <v>0</v>
      </c>
      <c r="B29">
        <f>óxidos!I29</f>
        <v>0</v>
      </c>
      <c r="C29">
        <f>óxidos!J29+óxidos!K29</f>
        <v>0</v>
      </c>
      <c r="D29">
        <f>óxidos!B29</f>
        <v>0</v>
      </c>
      <c r="E29" s="14" t="e">
        <f t="shared" si="0"/>
        <v>#DIV/0!</v>
      </c>
    </row>
    <row r="30" spans="1:5" ht="12">
      <c r="A30">
        <f>óxidos!A30</f>
        <v>0</v>
      </c>
      <c r="B30">
        <f>óxidos!I30</f>
        <v>0</v>
      </c>
      <c r="C30">
        <f>óxidos!J30+óxidos!K30</f>
        <v>0</v>
      </c>
      <c r="D30">
        <f>óxidos!B30</f>
        <v>0</v>
      </c>
      <c r="E30" s="14" t="e">
        <f t="shared" si="0"/>
        <v>#DIV/0!</v>
      </c>
    </row>
    <row r="31" spans="1:5" ht="12">
      <c r="A31">
        <f>óxidos!A31</f>
        <v>0</v>
      </c>
      <c r="B31">
        <f>óxidos!I31</f>
        <v>0</v>
      </c>
      <c r="C31">
        <f>óxidos!J31+óxidos!K31</f>
        <v>0</v>
      </c>
      <c r="D31">
        <f>óxidos!B31</f>
        <v>0</v>
      </c>
      <c r="E31" s="14" t="e">
        <f t="shared" si="0"/>
        <v>#DIV/0!</v>
      </c>
    </row>
    <row r="32" spans="1:5" ht="12">
      <c r="A32">
        <f>óxidos!A32</f>
        <v>0</v>
      </c>
      <c r="B32">
        <f>óxidos!I32</f>
        <v>0</v>
      </c>
      <c r="C32">
        <f>óxidos!J32+óxidos!K32</f>
        <v>0</v>
      </c>
      <c r="D32">
        <f>óxidos!B32</f>
        <v>0</v>
      </c>
      <c r="E32" s="14" t="e">
        <f t="shared" si="0"/>
        <v>#DIV/0!</v>
      </c>
    </row>
    <row r="33" spans="1:5" ht="12">
      <c r="A33">
        <f>óxidos!A33</f>
        <v>0</v>
      </c>
      <c r="B33">
        <f>óxidos!I33</f>
        <v>0</v>
      </c>
      <c r="C33">
        <f>óxidos!J33+óxidos!K33</f>
        <v>0</v>
      </c>
      <c r="D33">
        <f>óxidos!B33</f>
        <v>0</v>
      </c>
      <c r="E33" s="14" t="e">
        <f t="shared" si="0"/>
        <v>#DIV/0!</v>
      </c>
    </row>
    <row r="34" spans="1:5" ht="12">
      <c r="A34">
        <f>óxidos!A34</f>
        <v>0</v>
      </c>
      <c r="B34">
        <f>óxidos!I34</f>
        <v>0</v>
      </c>
      <c r="C34">
        <f>óxidos!J34+óxidos!K34</f>
        <v>0</v>
      </c>
      <c r="D34">
        <f>óxidos!B34</f>
        <v>0</v>
      </c>
      <c r="E34" s="14" t="e">
        <f t="shared" si="0"/>
        <v>#DIV/0!</v>
      </c>
    </row>
    <row r="35" spans="1:5" ht="12">
      <c r="A35">
        <f>óxidos!A35</f>
        <v>0</v>
      </c>
      <c r="B35">
        <f>óxidos!I35</f>
        <v>0</v>
      </c>
      <c r="C35">
        <f>óxidos!J35+óxidos!K35</f>
        <v>0</v>
      </c>
      <c r="D35">
        <f>óxidos!B35</f>
        <v>0</v>
      </c>
      <c r="E35" s="14" t="e">
        <f t="shared" si="0"/>
        <v>#DIV/0!</v>
      </c>
    </row>
    <row r="36" spans="1:5" ht="12">
      <c r="A36">
        <f>óxidos!A36</f>
        <v>0</v>
      </c>
      <c r="B36">
        <f>óxidos!I36</f>
        <v>0</v>
      </c>
      <c r="C36">
        <f>óxidos!J36+óxidos!K36</f>
        <v>0</v>
      </c>
      <c r="D36">
        <f>óxidos!B36</f>
        <v>0</v>
      </c>
      <c r="E36" s="14" t="e">
        <f t="shared" si="0"/>
        <v>#DIV/0!</v>
      </c>
    </row>
    <row r="37" spans="1:5" ht="12">
      <c r="A37">
        <f>óxidos!A37</f>
        <v>0</v>
      </c>
      <c r="B37">
        <f>óxidos!I37</f>
        <v>0</v>
      </c>
      <c r="C37">
        <f>óxidos!J37+óxidos!K37</f>
        <v>0</v>
      </c>
      <c r="D37">
        <f>óxidos!B37</f>
        <v>0</v>
      </c>
      <c r="E37" s="14" t="e">
        <f t="shared" si="0"/>
        <v>#DIV/0!</v>
      </c>
    </row>
    <row r="38" spans="1:5" ht="12">
      <c r="A38">
        <f>óxidos!A38</f>
        <v>0</v>
      </c>
      <c r="B38">
        <f>óxidos!I38</f>
        <v>0</v>
      </c>
      <c r="C38">
        <f>óxidos!J38+óxidos!K38</f>
        <v>0</v>
      </c>
      <c r="D38">
        <f>óxidos!B38</f>
        <v>0</v>
      </c>
      <c r="E38" s="14" t="e">
        <f t="shared" si="0"/>
        <v>#DIV/0!</v>
      </c>
    </row>
    <row r="39" spans="1:5" ht="12.75">
      <c r="A39">
        <f>óxidos!A39</f>
        <v>0</v>
      </c>
      <c r="B39">
        <f>óxidos!I39</f>
        <v>0</v>
      </c>
      <c r="C39">
        <f>óxidos!J39+óxidos!K39</f>
        <v>0</v>
      </c>
      <c r="D39">
        <f>óxidos!B39</f>
        <v>0</v>
      </c>
      <c r="E39" s="14" t="e">
        <f t="shared" si="0"/>
        <v>#DIV/0!</v>
      </c>
    </row>
    <row r="40" spans="1:5" ht="12.75">
      <c r="A40">
        <f>óxidos!A40</f>
        <v>0</v>
      </c>
      <c r="B40">
        <f>óxidos!I40</f>
        <v>0</v>
      </c>
      <c r="C40">
        <f>óxidos!J40+óxidos!K40</f>
        <v>0</v>
      </c>
      <c r="D40">
        <f>óxidos!B40</f>
        <v>0</v>
      </c>
      <c r="E40" s="14" t="e">
        <f t="shared" si="0"/>
        <v>#DIV/0!</v>
      </c>
    </row>
    <row r="41" spans="1:5" ht="12.75">
      <c r="A41">
        <f>óxidos!A41</f>
        <v>0</v>
      </c>
      <c r="B41">
        <f>óxidos!I41</f>
        <v>0</v>
      </c>
      <c r="C41">
        <f>óxidos!J41+óxidos!K41</f>
        <v>0</v>
      </c>
      <c r="D41">
        <f>óxidos!B41</f>
        <v>0</v>
      </c>
      <c r="E41" s="14" t="e">
        <f t="shared" si="0"/>
        <v>#DIV/0!</v>
      </c>
    </row>
    <row r="42" spans="1:5" ht="12.75">
      <c r="A42">
        <f>óxidos!A42</f>
        <v>0</v>
      </c>
      <c r="B42">
        <f>óxidos!I42</f>
        <v>0</v>
      </c>
      <c r="C42">
        <f>óxidos!J42+óxidos!K42</f>
        <v>0</v>
      </c>
      <c r="D42">
        <f>óxidos!B42</f>
        <v>0</v>
      </c>
      <c r="E42" s="14" t="e">
        <f t="shared" si="0"/>
        <v>#DIV/0!</v>
      </c>
    </row>
    <row r="43" spans="1:5" ht="12.75">
      <c r="A43">
        <f>óxidos!A43</f>
        <v>0</v>
      </c>
      <c r="B43">
        <f>óxidos!I43</f>
        <v>0</v>
      </c>
      <c r="C43">
        <f>óxidos!J43+óxidos!K43</f>
        <v>0</v>
      </c>
      <c r="D43">
        <f>óxidos!B43</f>
        <v>0</v>
      </c>
      <c r="E43" s="14" t="e">
        <f t="shared" si="0"/>
        <v>#DIV/0!</v>
      </c>
    </row>
    <row r="44" spans="1:5" ht="12.75">
      <c r="A44">
        <f>óxidos!A44</f>
        <v>0</v>
      </c>
      <c r="B44">
        <f>óxidos!I44</f>
        <v>0</v>
      </c>
      <c r="C44">
        <f>óxidos!J44+óxidos!K44</f>
        <v>0</v>
      </c>
      <c r="D44">
        <f>óxidos!B44</f>
        <v>0</v>
      </c>
      <c r="E44" s="14" t="e">
        <f t="shared" si="0"/>
        <v>#DIV/0!</v>
      </c>
    </row>
    <row r="45" spans="1:5" ht="12.75">
      <c r="A45">
        <f>óxidos!A45</f>
        <v>0</v>
      </c>
      <c r="B45">
        <f>óxidos!I45</f>
        <v>0</v>
      </c>
      <c r="C45">
        <f>óxidos!J45+óxidos!K45</f>
        <v>0</v>
      </c>
      <c r="D45">
        <f>óxidos!B45</f>
        <v>0</v>
      </c>
      <c r="E45" s="14" t="e">
        <f t="shared" si="0"/>
        <v>#DIV/0!</v>
      </c>
    </row>
    <row r="46" spans="1:5" ht="12.75">
      <c r="A46">
        <f>óxidos!A46</f>
        <v>0</v>
      </c>
      <c r="B46">
        <f>óxidos!I46</f>
        <v>0</v>
      </c>
      <c r="C46">
        <f>óxidos!J46+óxidos!K46</f>
        <v>0</v>
      </c>
      <c r="D46">
        <f>óxidos!B46</f>
        <v>0</v>
      </c>
      <c r="E46" s="14" t="e">
        <f t="shared" si="0"/>
        <v>#DIV/0!</v>
      </c>
    </row>
    <row r="47" spans="1:5" ht="12.75">
      <c r="A47">
        <f>óxidos!A47</f>
        <v>0</v>
      </c>
      <c r="B47">
        <f>óxidos!I47</f>
        <v>0</v>
      </c>
      <c r="C47">
        <f>óxidos!J47+óxidos!K47</f>
        <v>0</v>
      </c>
      <c r="D47">
        <f>óxidos!B47</f>
        <v>0</v>
      </c>
      <c r="E47" s="14" t="e">
        <f t="shared" si="0"/>
        <v>#DIV/0!</v>
      </c>
    </row>
    <row r="48" spans="1:5" ht="12.75">
      <c r="A48">
        <f>óxidos!A48</f>
        <v>0</v>
      </c>
      <c r="B48">
        <f>óxidos!I48</f>
        <v>0</v>
      </c>
      <c r="C48">
        <f>óxidos!J48+óxidos!K48</f>
        <v>0</v>
      </c>
      <c r="D48">
        <f>óxidos!B48</f>
        <v>0</v>
      </c>
      <c r="E48" s="14" t="e">
        <f t="shared" si="0"/>
        <v>#DIV/0!</v>
      </c>
    </row>
    <row r="49" spans="1:5" ht="12.75">
      <c r="A49">
        <f>óxidos!A49</f>
        <v>0</v>
      </c>
      <c r="B49">
        <f>óxidos!I49</f>
        <v>0</v>
      </c>
      <c r="C49">
        <f>óxidos!J49+óxidos!K49</f>
        <v>0</v>
      </c>
      <c r="D49">
        <f>óxidos!B49</f>
        <v>0</v>
      </c>
      <c r="E49" s="14" t="e">
        <f t="shared" si="0"/>
        <v>#DIV/0!</v>
      </c>
    </row>
    <row r="50" spans="1:5" ht="12.75">
      <c r="A50">
        <f>óxidos!A50</f>
        <v>0</v>
      </c>
      <c r="B50">
        <f>óxidos!I50</f>
        <v>0</v>
      </c>
      <c r="C50">
        <f>óxidos!J50+óxidos!K50</f>
        <v>0</v>
      </c>
      <c r="D50">
        <f>óxidos!B50</f>
        <v>0</v>
      </c>
      <c r="E50" s="14" t="e">
        <f t="shared" si="0"/>
        <v>#DIV/0!</v>
      </c>
    </row>
    <row r="51" spans="1:5" ht="12.75">
      <c r="A51">
        <f>óxidos!A51</f>
        <v>0</v>
      </c>
      <c r="B51">
        <f>óxidos!I51</f>
        <v>0</v>
      </c>
      <c r="C51">
        <f>óxidos!J51+óxidos!K51</f>
        <v>0</v>
      </c>
      <c r="D51">
        <f>óxidos!B51</f>
        <v>0</v>
      </c>
      <c r="E51" s="14" t="e">
        <f t="shared" si="0"/>
        <v>#DIV/0!</v>
      </c>
    </row>
    <row r="52" spans="1:5" ht="12.75">
      <c r="A52">
        <f>óxidos!A52</f>
        <v>0</v>
      </c>
      <c r="B52">
        <f>óxidos!I52</f>
        <v>0</v>
      </c>
      <c r="C52">
        <f>óxidos!J52+óxidos!K52</f>
        <v>0</v>
      </c>
      <c r="D52">
        <f>óxidos!B52</f>
        <v>0</v>
      </c>
      <c r="E52" s="14" t="e">
        <f t="shared" si="0"/>
        <v>#DIV/0!</v>
      </c>
    </row>
    <row r="53" spans="1:5" ht="12.75">
      <c r="A53">
        <f>óxidos!A53</f>
        <v>0</v>
      </c>
      <c r="B53">
        <f>óxidos!I53</f>
        <v>0</v>
      </c>
      <c r="C53">
        <f>óxidos!J53+óxidos!K53</f>
        <v>0</v>
      </c>
      <c r="D53">
        <f>óxidos!B53</f>
        <v>0</v>
      </c>
      <c r="E53" s="14" t="e">
        <f t="shared" si="0"/>
        <v>#DIV/0!</v>
      </c>
    </row>
    <row r="54" spans="1:5" ht="12.75">
      <c r="A54">
        <f>óxidos!A54</f>
        <v>0</v>
      </c>
      <c r="B54">
        <f>óxidos!I54</f>
        <v>0</v>
      </c>
      <c r="C54">
        <f>óxidos!J54+óxidos!K54</f>
        <v>0</v>
      </c>
      <c r="D54">
        <f>óxidos!B54</f>
        <v>0</v>
      </c>
      <c r="E54" s="14" t="e">
        <f t="shared" si="0"/>
        <v>#DIV/0!</v>
      </c>
    </row>
    <row r="55" spans="1:5" ht="12.75">
      <c r="A55">
        <f>óxidos!A55</f>
        <v>0</v>
      </c>
      <c r="B55">
        <f>óxidos!I55</f>
        <v>0</v>
      </c>
      <c r="C55">
        <f>óxidos!J55+óxidos!K55</f>
        <v>0</v>
      </c>
      <c r="D55">
        <f>óxidos!B55</f>
        <v>0</v>
      </c>
      <c r="E55" s="14" t="e">
        <f t="shared" si="0"/>
        <v>#DIV/0!</v>
      </c>
    </row>
    <row r="56" spans="1:5" ht="12.75">
      <c r="A56">
        <f>óxidos!A56</f>
        <v>0</v>
      </c>
      <c r="B56">
        <f>óxidos!I56</f>
        <v>0</v>
      </c>
      <c r="C56">
        <f>óxidos!J56+óxidos!K56</f>
        <v>0</v>
      </c>
      <c r="D56">
        <f>óxidos!B56</f>
        <v>0</v>
      </c>
      <c r="E56" s="14" t="e">
        <f t="shared" si="0"/>
        <v>#DIV/0!</v>
      </c>
    </row>
    <row r="57" spans="1:5" ht="12.75">
      <c r="A57">
        <f>óxidos!A57</f>
        <v>0</v>
      </c>
      <c r="B57">
        <f>óxidos!I57</f>
        <v>0</v>
      </c>
      <c r="C57">
        <f>óxidos!J57+óxidos!K57</f>
        <v>0</v>
      </c>
      <c r="D57">
        <f>óxidos!B57</f>
        <v>0</v>
      </c>
      <c r="E57" s="14" t="e">
        <f t="shared" si="0"/>
        <v>#DIV/0!</v>
      </c>
    </row>
    <row r="58" spans="1:5" ht="12.75">
      <c r="A58">
        <f>óxidos!A58</f>
        <v>0</v>
      </c>
      <c r="B58">
        <f>óxidos!I58</f>
        <v>0</v>
      </c>
      <c r="C58">
        <f>óxidos!J58+óxidos!K58</f>
        <v>0</v>
      </c>
      <c r="D58">
        <f>óxidos!B58</f>
        <v>0</v>
      </c>
      <c r="E58" s="14" t="e">
        <f t="shared" si="0"/>
        <v>#DIV/0!</v>
      </c>
    </row>
    <row r="59" spans="1:5" ht="12.75">
      <c r="A59">
        <f>óxidos!A59</f>
        <v>0</v>
      </c>
      <c r="B59">
        <f>óxidos!I59</f>
        <v>0</v>
      </c>
      <c r="C59">
        <f>óxidos!J59+óxidos!K59</f>
        <v>0</v>
      </c>
      <c r="D59">
        <f>óxidos!B59</f>
        <v>0</v>
      </c>
      <c r="E59" s="14" t="e">
        <f t="shared" si="0"/>
        <v>#DIV/0!</v>
      </c>
    </row>
    <row r="60" spans="1:5" ht="12.75">
      <c r="A60">
        <f>óxidos!A60</f>
        <v>0</v>
      </c>
      <c r="B60">
        <f>óxidos!I60</f>
        <v>0</v>
      </c>
      <c r="C60">
        <f>óxidos!J60+óxidos!K60</f>
        <v>0</v>
      </c>
      <c r="D60">
        <f>óxidos!B60</f>
        <v>0</v>
      </c>
      <c r="E60" s="14" t="e">
        <f t="shared" si="0"/>
        <v>#DIV/0!</v>
      </c>
    </row>
    <row r="61" spans="1:5" ht="12.75">
      <c r="A61">
        <f>óxidos!A61</f>
        <v>0</v>
      </c>
      <c r="B61">
        <f>óxidos!I61</f>
        <v>0</v>
      </c>
      <c r="C61">
        <f>óxidos!J61+óxidos!K61</f>
        <v>0</v>
      </c>
      <c r="D61">
        <f>óxidos!B61</f>
        <v>0</v>
      </c>
      <c r="E61" s="14" t="e">
        <f t="shared" si="0"/>
        <v>#DIV/0!</v>
      </c>
    </row>
    <row r="62" spans="1:5" ht="12.75">
      <c r="A62">
        <f>óxidos!A62</f>
        <v>0</v>
      </c>
      <c r="B62">
        <f>óxidos!I62</f>
        <v>0</v>
      </c>
      <c r="C62">
        <f>óxidos!J62+óxidos!K62</f>
        <v>0</v>
      </c>
      <c r="D62">
        <f>óxidos!B62</f>
        <v>0</v>
      </c>
      <c r="E62" s="14" t="e">
        <f t="shared" si="0"/>
        <v>#DIV/0!</v>
      </c>
    </row>
    <row r="63" spans="1:5" ht="12.75">
      <c r="A63">
        <f>óxidos!A63</f>
        <v>0</v>
      </c>
      <c r="B63">
        <f>óxidos!I63</f>
        <v>0</v>
      </c>
      <c r="C63">
        <f>óxidos!J63+óxidos!K63</f>
        <v>0</v>
      </c>
      <c r="D63">
        <f>óxidos!B63</f>
        <v>0</v>
      </c>
      <c r="E63" s="14" t="e">
        <f t="shared" si="0"/>
        <v>#DIV/0!</v>
      </c>
    </row>
    <row r="64" spans="1:5" ht="12.75">
      <c r="A64">
        <f>óxidos!A64</f>
        <v>0</v>
      </c>
      <c r="B64">
        <f>óxidos!I64</f>
        <v>0</v>
      </c>
      <c r="C64">
        <f>óxidos!J64+óxidos!K64</f>
        <v>0</v>
      </c>
      <c r="D64">
        <f>óxidos!B64</f>
        <v>0</v>
      </c>
      <c r="E64" s="14" t="e">
        <f t="shared" si="0"/>
        <v>#DIV/0!</v>
      </c>
    </row>
    <row r="65" spans="1:5" ht="12.75">
      <c r="A65">
        <f>óxidos!A65</f>
        <v>0</v>
      </c>
      <c r="B65">
        <f>óxidos!I65</f>
        <v>0</v>
      </c>
      <c r="C65">
        <f>óxidos!J65+óxidos!K65</f>
        <v>0</v>
      </c>
      <c r="D65">
        <f>óxidos!B65</f>
        <v>0</v>
      </c>
      <c r="E65" s="14" t="e">
        <f t="shared" si="0"/>
        <v>#DIV/0!</v>
      </c>
    </row>
    <row r="66" spans="1:5" ht="12.75">
      <c r="A66">
        <f>óxidos!A66</f>
        <v>0</v>
      </c>
      <c r="B66">
        <f>óxidos!I66</f>
        <v>0</v>
      </c>
      <c r="C66">
        <f>óxidos!J66+óxidos!K66</f>
        <v>0</v>
      </c>
      <c r="D66">
        <f>óxidos!B66</f>
        <v>0</v>
      </c>
      <c r="E66" s="14" t="e">
        <f t="shared" si="0"/>
        <v>#DIV/0!</v>
      </c>
    </row>
    <row r="67" spans="1:5" ht="12.75">
      <c r="A67">
        <f>óxidos!A67</f>
        <v>0</v>
      </c>
      <c r="B67">
        <f>óxidos!I67</f>
        <v>0</v>
      </c>
      <c r="C67">
        <f>óxidos!J67+óxidos!K67</f>
        <v>0</v>
      </c>
      <c r="D67">
        <f>óxidos!B67</f>
        <v>0</v>
      </c>
      <c r="E67" s="14" t="e">
        <f aca="true" t="shared" si="1" ref="E67:E101">LOG10(B67/C67)</f>
        <v>#DIV/0!</v>
      </c>
    </row>
    <row r="68" spans="1:5" ht="12.75">
      <c r="A68">
        <f>óxidos!A68</f>
        <v>0</v>
      </c>
      <c r="B68">
        <f>óxidos!I68</f>
        <v>0</v>
      </c>
      <c r="C68">
        <f>óxidos!J68+óxidos!K68</f>
        <v>0</v>
      </c>
      <c r="D68">
        <f>óxidos!B68</f>
        <v>0</v>
      </c>
      <c r="E68" s="14" t="e">
        <f t="shared" si="1"/>
        <v>#DIV/0!</v>
      </c>
    </row>
    <row r="69" spans="1:5" ht="12.75">
      <c r="A69">
        <f>óxidos!A69</f>
        <v>0</v>
      </c>
      <c r="B69">
        <f>óxidos!I69</f>
        <v>0</v>
      </c>
      <c r="C69">
        <f>óxidos!J69+óxidos!K69</f>
        <v>0</v>
      </c>
      <c r="D69">
        <f>óxidos!B69</f>
        <v>0</v>
      </c>
      <c r="E69" s="14" t="e">
        <f t="shared" si="1"/>
        <v>#DIV/0!</v>
      </c>
    </row>
    <row r="70" spans="1:5" ht="12.75">
      <c r="A70">
        <f>óxidos!A70</f>
        <v>0</v>
      </c>
      <c r="B70">
        <f>óxidos!I70</f>
        <v>0</v>
      </c>
      <c r="C70">
        <f>óxidos!J70+óxidos!K70</f>
        <v>0</v>
      </c>
      <c r="D70">
        <f>óxidos!B70</f>
        <v>0</v>
      </c>
      <c r="E70" s="14" t="e">
        <f t="shared" si="1"/>
        <v>#DIV/0!</v>
      </c>
    </row>
    <row r="71" spans="1:5" ht="12.75">
      <c r="A71">
        <f>óxidos!A71</f>
        <v>0</v>
      </c>
      <c r="B71">
        <f>óxidos!I71</f>
        <v>0</v>
      </c>
      <c r="C71">
        <f>óxidos!J71+óxidos!K71</f>
        <v>0</v>
      </c>
      <c r="D71">
        <f>óxidos!B71</f>
        <v>0</v>
      </c>
      <c r="E71" s="14" t="e">
        <f t="shared" si="1"/>
        <v>#DIV/0!</v>
      </c>
    </row>
    <row r="72" spans="1:5" ht="12.75">
      <c r="A72">
        <f>óxidos!A72</f>
        <v>0</v>
      </c>
      <c r="B72">
        <f>óxidos!I72</f>
        <v>0</v>
      </c>
      <c r="C72">
        <f>óxidos!J72+óxidos!K72</f>
        <v>0</v>
      </c>
      <c r="D72">
        <f>óxidos!B72</f>
        <v>0</v>
      </c>
      <c r="E72" s="14" t="e">
        <f t="shared" si="1"/>
        <v>#DIV/0!</v>
      </c>
    </row>
    <row r="73" spans="1:5" ht="12.75">
      <c r="A73">
        <f>óxidos!A73</f>
        <v>0</v>
      </c>
      <c r="B73">
        <f>óxidos!I73</f>
        <v>0</v>
      </c>
      <c r="C73">
        <f>óxidos!J73+óxidos!K73</f>
        <v>0</v>
      </c>
      <c r="D73">
        <f>óxidos!B73</f>
        <v>0</v>
      </c>
      <c r="E73" s="14" t="e">
        <f t="shared" si="1"/>
        <v>#DIV/0!</v>
      </c>
    </row>
    <row r="74" spans="1:5" ht="12.75">
      <c r="A74">
        <f>óxidos!A74</f>
        <v>0</v>
      </c>
      <c r="B74">
        <f>óxidos!I74</f>
        <v>0</v>
      </c>
      <c r="C74">
        <f>óxidos!J74+óxidos!K74</f>
        <v>0</v>
      </c>
      <c r="D74">
        <f>óxidos!B74</f>
        <v>0</v>
      </c>
      <c r="E74" s="14" t="e">
        <f t="shared" si="1"/>
        <v>#DIV/0!</v>
      </c>
    </row>
    <row r="75" spans="1:5" ht="12.75">
      <c r="A75">
        <f>óxidos!A75</f>
        <v>0</v>
      </c>
      <c r="B75">
        <f>óxidos!I75</f>
        <v>0</v>
      </c>
      <c r="C75">
        <f>óxidos!J75+óxidos!K75</f>
        <v>0</v>
      </c>
      <c r="D75">
        <f>óxidos!B75</f>
        <v>0</v>
      </c>
      <c r="E75" s="14" t="e">
        <f t="shared" si="1"/>
        <v>#DIV/0!</v>
      </c>
    </row>
    <row r="76" spans="1:5" ht="12.75">
      <c r="A76">
        <f>óxidos!A76</f>
        <v>0</v>
      </c>
      <c r="B76">
        <f>óxidos!I76</f>
        <v>0</v>
      </c>
      <c r="C76">
        <f>óxidos!J76+óxidos!K76</f>
        <v>0</v>
      </c>
      <c r="D76">
        <f>óxidos!B76</f>
        <v>0</v>
      </c>
      <c r="E76" s="14" t="e">
        <f t="shared" si="1"/>
        <v>#DIV/0!</v>
      </c>
    </row>
    <row r="77" spans="1:5" ht="12.75">
      <c r="A77">
        <f>óxidos!A77</f>
        <v>0</v>
      </c>
      <c r="B77">
        <f>óxidos!I77</f>
        <v>0</v>
      </c>
      <c r="C77">
        <f>óxidos!J77+óxidos!K77</f>
        <v>0</v>
      </c>
      <c r="D77">
        <f>óxidos!B77</f>
        <v>0</v>
      </c>
      <c r="E77" s="14" t="e">
        <f t="shared" si="1"/>
        <v>#DIV/0!</v>
      </c>
    </row>
    <row r="78" spans="1:5" ht="12.75">
      <c r="A78">
        <f>óxidos!A78</f>
        <v>0</v>
      </c>
      <c r="B78">
        <f>óxidos!I78</f>
        <v>0</v>
      </c>
      <c r="C78">
        <f>óxidos!J78+óxidos!K78</f>
        <v>0</v>
      </c>
      <c r="D78">
        <f>óxidos!B78</f>
        <v>0</v>
      </c>
      <c r="E78" s="14" t="e">
        <f t="shared" si="1"/>
        <v>#DIV/0!</v>
      </c>
    </row>
    <row r="79" spans="1:5" ht="12.75">
      <c r="A79">
        <f>óxidos!A79</f>
        <v>0</v>
      </c>
      <c r="B79">
        <f>óxidos!I79</f>
        <v>0</v>
      </c>
      <c r="C79">
        <f>óxidos!J79+óxidos!K79</f>
        <v>0</v>
      </c>
      <c r="D79">
        <f>óxidos!B79</f>
        <v>0</v>
      </c>
      <c r="E79" s="14" t="e">
        <f t="shared" si="1"/>
        <v>#DIV/0!</v>
      </c>
    </row>
    <row r="80" spans="1:5" ht="12.75">
      <c r="A80">
        <f>óxidos!A80</f>
        <v>0</v>
      </c>
      <c r="B80">
        <f>óxidos!I80</f>
        <v>0</v>
      </c>
      <c r="C80">
        <f>óxidos!J80+óxidos!K80</f>
        <v>0</v>
      </c>
      <c r="D80">
        <f>óxidos!B80</f>
        <v>0</v>
      </c>
      <c r="E80" s="14" t="e">
        <f t="shared" si="1"/>
        <v>#DIV/0!</v>
      </c>
    </row>
    <row r="81" spans="1:5" ht="12.75">
      <c r="A81">
        <f>óxidos!A81</f>
        <v>0</v>
      </c>
      <c r="B81">
        <f>óxidos!I81</f>
        <v>0</v>
      </c>
      <c r="C81">
        <f>óxidos!J81+óxidos!K81</f>
        <v>0</v>
      </c>
      <c r="D81">
        <f>óxidos!B81</f>
        <v>0</v>
      </c>
      <c r="E81" s="14" t="e">
        <f t="shared" si="1"/>
        <v>#DIV/0!</v>
      </c>
    </row>
    <row r="82" spans="1:5" ht="12.75">
      <c r="A82">
        <f>óxidos!A82</f>
        <v>0</v>
      </c>
      <c r="B82">
        <f>óxidos!I82</f>
        <v>0</v>
      </c>
      <c r="C82">
        <f>óxidos!J82+óxidos!K82</f>
        <v>0</v>
      </c>
      <c r="D82">
        <f>óxidos!B82</f>
        <v>0</v>
      </c>
      <c r="E82" s="14" t="e">
        <f t="shared" si="1"/>
        <v>#DIV/0!</v>
      </c>
    </row>
    <row r="83" spans="1:5" ht="12.75">
      <c r="A83">
        <f>óxidos!A83</f>
        <v>0</v>
      </c>
      <c r="B83">
        <f>óxidos!I83</f>
        <v>0</v>
      </c>
      <c r="C83">
        <f>óxidos!J83+óxidos!K83</f>
        <v>0</v>
      </c>
      <c r="D83">
        <f>óxidos!B83</f>
        <v>0</v>
      </c>
      <c r="E83" s="14" t="e">
        <f t="shared" si="1"/>
        <v>#DIV/0!</v>
      </c>
    </row>
    <row r="84" spans="1:5" ht="12.75">
      <c r="A84">
        <f>óxidos!A84</f>
        <v>0</v>
      </c>
      <c r="B84">
        <f>óxidos!I84</f>
        <v>0</v>
      </c>
      <c r="C84">
        <f>óxidos!J84+óxidos!K84</f>
        <v>0</v>
      </c>
      <c r="D84">
        <f>óxidos!B84</f>
        <v>0</v>
      </c>
      <c r="E84" s="14" t="e">
        <f t="shared" si="1"/>
        <v>#DIV/0!</v>
      </c>
    </row>
    <row r="85" spans="1:5" ht="12.75">
      <c r="A85">
        <f>óxidos!A85</f>
        <v>0</v>
      </c>
      <c r="B85">
        <f>óxidos!I85</f>
        <v>0</v>
      </c>
      <c r="C85">
        <f>óxidos!J85+óxidos!K85</f>
        <v>0</v>
      </c>
      <c r="D85">
        <f>óxidos!B85</f>
        <v>0</v>
      </c>
      <c r="E85" s="14" t="e">
        <f t="shared" si="1"/>
        <v>#DIV/0!</v>
      </c>
    </row>
    <row r="86" spans="1:5" ht="12.75">
      <c r="A86">
        <f>óxidos!A86</f>
        <v>0</v>
      </c>
      <c r="B86">
        <f>óxidos!I86</f>
        <v>0</v>
      </c>
      <c r="C86">
        <f>óxidos!J86+óxidos!K86</f>
        <v>0</v>
      </c>
      <c r="D86">
        <f>óxidos!B86</f>
        <v>0</v>
      </c>
      <c r="E86" s="14" t="e">
        <f t="shared" si="1"/>
        <v>#DIV/0!</v>
      </c>
    </row>
    <row r="87" spans="1:5" ht="12.75">
      <c r="A87">
        <f>óxidos!A87</f>
        <v>0</v>
      </c>
      <c r="B87">
        <f>óxidos!I87</f>
        <v>0</v>
      </c>
      <c r="C87">
        <f>óxidos!J87+óxidos!K87</f>
        <v>0</v>
      </c>
      <c r="D87">
        <f>óxidos!B87</f>
        <v>0</v>
      </c>
      <c r="E87" s="14" t="e">
        <f t="shared" si="1"/>
        <v>#DIV/0!</v>
      </c>
    </row>
    <row r="88" spans="1:5" ht="12.75">
      <c r="A88">
        <f>óxidos!A88</f>
        <v>0</v>
      </c>
      <c r="B88">
        <f>óxidos!I88</f>
        <v>0</v>
      </c>
      <c r="C88">
        <f>óxidos!J88+óxidos!K88</f>
        <v>0</v>
      </c>
      <c r="D88">
        <f>óxidos!B88</f>
        <v>0</v>
      </c>
      <c r="E88" s="14" t="e">
        <f t="shared" si="1"/>
        <v>#DIV/0!</v>
      </c>
    </row>
    <row r="89" spans="1:5" ht="12.75">
      <c r="A89">
        <f>óxidos!A89</f>
        <v>0</v>
      </c>
      <c r="B89">
        <f>óxidos!I89</f>
        <v>0</v>
      </c>
      <c r="C89">
        <f>óxidos!J89+óxidos!K89</f>
        <v>0</v>
      </c>
      <c r="D89">
        <f>óxidos!B89</f>
        <v>0</v>
      </c>
      <c r="E89" s="14" t="e">
        <f t="shared" si="1"/>
        <v>#DIV/0!</v>
      </c>
    </row>
    <row r="90" spans="1:5" ht="12.75">
      <c r="A90">
        <f>óxidos!A90</f>
        <v>0</v>
      </c>
      <c r="B90">
        <f>óxidos!I90</f>
        <v>0</v>
      </c>
      <c r="C90">
        <f>óxidos!J90+óxidos!K90</f>
        <v>0</v>
      </c>
      <c r="D90">
        <f>óxidos!B90</f>
        <v>0</v>
      </c>
      <c r="E90" s="14" t="e">
        <f t="shared" si="1"/>
        <v>#DIV/0!</v>
      </c>
    </row>
    <row r="91" spans="1:5" ht="12.75">
      <c r="A91">
        <f>óxidos!A91</f>
        <v>0</v>
      </c>
      <c r="B91">
        <f>óxidos!I91</f>
        <v>0</v>
      </c>
      <c r="C91">
        <f>óxidos!J91+óxidos!K91</f>
        <v>0</v>
      </c>
      <c r="D91">
        <f>óxidos!B91</f>
        <v>0</v>
      </c>
      <c r="E91" s="14" t="e">
        <f t="shared" si="1"/>
        <v>#DIV/0!</v>
      </c>
    </row>
    <row r="92" spans="1:5" ht="12.75">
      <c r="A92">
        <f>óxidos!A92</f>
        <v>0</v>
      </c>
      <c r="B92">
        <f>óxidos!I92</f>
        <v>0</v>
      </c>
      <c r="C92">
        <f>óxidos!J92+óxidos!K92</f>
        <v>0</v>
      </c>
      <c r="D92">
        <f>óxidos!B92</f>
        <v>0</v>
      </c>
      <c r="E92" s="14" t="e">
        <f t="shared" si="1"/>
        <v>#DIV/0!</v>
      </c>
    </row>
    <row r="93" spans="1:5" ht="12.75">
      <c r="A93">
        <f>óxidos!A93</f>
        <v>0</v>
      </c>
      <c r="B93">
        <f>óxidos!I93</f>
        <v>0</v>
      </c>
      <c r="C93">
        <f>óxidos!J93+óxidos!K93</f>
        <v>0</v>
      </c>
      <c r="D93">
        <f>óxidos!B93</f>
        <v>0</v>
      </c>
      <c r="E93" s="14" t="e">
        <f t="shared" si="1"/>
        <v>#DIV/0!</v>
      </c>
    </row>
    <row r="94" spans="1:5" ht="12.75">
      <c r="A94">
        <f>óxidos!A94</f>
        <v>0</v>
      </c>
      <c r="B94">
        <f>óxidos!I94</f>
        <v>0</v>
      </c>
      <c r="C94">
        <f>óxidos!J94+óxidos!K94</f>
        <v>0</v>
      </c>
      <c r="D94">
        <f>óxidos!B94</f>
        <v>0</v>
      </c>
      <c r="E94" s="14" t="e">
        <f t="shared" si="1"/>
        <v>#DIV/0!</v>
      </c>
    </row>
    <row r="95" spans="1:5" ht="12.75">
      <c r="A95">
        <f>óxidos!A95</f>
        <v>0</v>
      </c>
      <c r="B95">
        <f>óxidos!I95</f>
        <v>0</v>
      </c>
      <c r="C95">
        <f>óxidos!J95+óxidos!K95</f>
        <v>0</v>
      </c>
      <c r="D95">
        <f>óxidos!B95</f>
        <v>0</v>
      </c>
      <c r="E95" s="14" t="e">
        <f t="shared" si="1"/>
        <v>#DIV/0!</v>
      </c>
    </row>
    <row r="96" spans="1:5" ht="12.75">
      <c r="A96">
        <f>óxidos!A96</f>
        <v>0</v>
      </c>
      <c r="B96">
        <f>óxidos!I96</f>
        <v>0</v>
      </c>
      <c r="C96">
        <f>óxidos!J96+óxidos!K96</f>
        <v>0</v>
      </c>
      <c r="D96">
        <f>óxidos!B96</f>
        <v>0</v>
      </c>
      <c r="E96" s="14" t="e">
        <f t="shared" si="1"/>
        <v>#DIV/0!</v>
      </c>
    </row>
    <row r="97" spans="1:5" ht="12.75">
      <c r="A97">
        <f>óxidos!A97</f>
        <v>0</v>
      </c>
      <c r="B97">
        <f>óxidos!I97</f>
        <v>0</v>
      </c>
      <c r="C97">
        <f>óxidos!J97+óxidos!K97</f>
        <v>0</v>
      </c>
      <c r="D97">
        <f>óxidos!B97</f>
        <v>0</v>
      </c>
      <c r="E97" s="14" t="e">
        <f t="shared" si="1"/>
        <v>#DIV/0!</v>
      </c>
    </row>
    <row r="98" spans="1:5" ht="12.75">
      <c r="A98">
        <f>óxidos!A98</f>
        <v>0</v>
      </c>
      <c r="B98">
        <f>óxidos!I98</f>
        <v>0</v>
      </c>
      <c r="C98">
        <f>óxidos!J98+óxidos!K98</f>
        <v>0</v>
      </c>
      <c r="D98">
        <f>óxidos!B98</f>
        <v>0</v>
      </c>
      <c r="E98" s="14" t="e">
        <f t="shared" si="1"/>
        <v>#DIV/0!</v>
      </c>
    </row>
    <row r="99" spans="1:5" ht="12.75">
      <c r="A99">
        <f>óxidos!A99</f>
        <v>0</v>
      </c>
      <c r="B99">
        <f>óxidos!I99</f>
        <v>0</v>
      </c>
      <c r="C99">
        <f>óxidos!J99+óxidos!K99</f>
        <v>0</v>
      </c>
      <c r="D99">
        <f>óxidos!B99</f>
        <v>0</v>
      </c>
      <c r="E99" s="14" t="e">
        <f t="shared" si="1"/>
        <v>#DIV/0!</v>
      </c>
    </row>
    <row r="100" spans="1:5" ht="12.75">
      <c r="A100">
        <f>óxidos!A100</f>
        <v>0</v>
      </c>
      <c r="B100">
        <f>óxidos!I100</f>
        <v>0</v>
      </c>
      <c r="C100">
        <f>óxidos!J100+óxidos!K100</f>
        <v>0</v>
      </c>
      <c r="D100">
        <f>óxidos!B100</f>
        <v>0</v>
      </c>
      <c r="E100" s="14" t="e">
        <f t="shared" si="1"/>
        <v>#DIV/0!</v>
      </c>
    </row>
    <row r="101" spans="1:5" ht="12.75">
      <c r="A101">
        <f>óxidos!A101</f>
        <v>0</v>
      </c>
      <c r="B101">
        <f>óxidos!I101</f>
        <v>0</v>
      </c>
      <c r="C101">
        <f>óxidos!J101+óxidos!K101</f>
        <v>0</v>
      </c>
      <c r="D101">
        <f>óxidos!B101</f>
        <v>0</v>
      </c>
      <c r="E101" s="14" t="e">
        <f t="shared" si="1"/>
        <v>#DIV/0!</v>
      </c>
    </row>
  </sheetData>
  <sheetProtection password="E301" sheet="1" objects="1" scenarios="1"/>
  <printOptions/>
  <pageMargins left="0.75" right="0.75" top="1" bottom="1" header="0" footer="0"/>
  <pageSetup fitToHeight="1" fitToWidth="1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zoomScale="50" zoomScaleNormal="50" workbookViewId="0" topLeftCell="A1">
      <selection activeCell="D1" sqref="D1:N37"/>
    </sheetView>
  </sheetViews>
  <sheetFormatPr defaultColWidth="11.00390625" defaultRowHeight="12"/>
  <cols>
    <col min="1" max="1" width="15.00390625" style="0" customWidth="1"/>
    <col min="2" max="39" width="8.875" style="0" customWidth="1"/>
  </cols>
  <sheetData>
    <row r="1" spans="1:3" ht="18" customHeight="1">
      <c r="A1" s="8" t="s">
        <v>13</v>
      </c>
      <c r="B1" s="13" t="s">
        <v>38</v>
      </c>
      <c r="C1" s="13" t="s">
        <v>39</v>
      </c>
    </row>
    <row r="2" spans="1:3" ht="12">
      <c r="A2" t="str">
        <f>óxidos!A2</f>
        <v>pega_aquí</v>
      </c>
      <c r="B2" s="14" t="e">
        <f>LOG10(((óxidos!J2+óxidos!K2)^2)/(óxidos!B2-43))</f>
        <v>#NUM!</v>
      </c>
      <c r="C2" s="14" t="e">
        <f>LOG10((óxidos!D2-óxidos!J2)/óxidos!C2)</f>
        <v>#DIV/0!</v>
      </c>
    </row>
    <row r="3" spans="1:3" ht="12">
      <c r="A3">
        <f>óxidos!A3</f>
        <v>0</v>
      </c>
      <c r="B3" s="14" t="e">
        <f>LOG10(((óxidos!J3+óxidos!K3)^2)/(óxidos!B3-43))</f>
        <v>#NUM!</v>
      </c>
      <c r="C3" s="14" t="e">
        <f>LOG10((óxidos!D3-óxidos!J3)/óxidos!C3)</f>
        <v>#DIV/0!</v>
      </c>
    </row>
    <row r="4" spans="1:3" ht="12">
      <c r="A4">
        <f>óxidos!A4</f>
        <v>0</v>
      </c>
      <c r="B4" s="14" t="e">
        <f>LOG10(((óxidos!J4+óxidos!K4)^2)/(óxidos!B4-43))</f>
        <v>#NUM!</v>
      </c>
      <c r="C4" s="14" t="e">
        <f>LOG10((óxidos!D4-óxidos!J4)/óxidos!C4)</f>
        <v>#DIV/0!</v>
      </c>
    </row>
    <row r="5" spans="1:3" ht="12">
      <c r="A5">
        <f>óxidos!A5</f>
        <v>0</v>
      </c>
      <c r="B5" s="14" t="e">
        <f>LOG10(((óxidos!J5+óxidos!K5)^2)/(óxidos!B5-43))</f>
        <v>#NUM!</v>
      </c>
      <c r="C5" s="14" t="e">
        <f>LOG10((óxidos!D5-óxidos!J5)/óxidos!C5)</f>
        <v>#DIV/0!</v>
      </c>
    </row>
    <row r="6" spans="1:3" ht="12">
      <c r="A6">
        <f>óxidos!A6</f>
        <v>0</v>
      </c>
      <c r="B6" s="14" t="e">
        <f>LOG10(((óxidos!J6+óxidos!K6)^2)/(óxidos!B6-43))</f>
        <v>#NUM!</v>
      </c>
      <c r="C6" s="14" t="e">
        <f>LOG10((óxidos!D6-óxidos!J6)/óxidos!C6)</f>
        <v>#DIV/0!</v>
      </c>
    </row>
    <row r="7" spans="1:3" ht="12">
      <c r="A7">
        <f>óxidos!A7</f>
        <v>0</v>
      </c>
      <c r="B7" s="14" t="e">
        <f>LOG10(((óxidos!J7+óxidos!K7)^2)/(óxidos!B7-43))</f>
        <v>#NUM!</v>
      </c>
      <c r="C7" s="14" t="e">
        <f>LOG10((óxidos!D7-óxidos!J7)/óxidos!C7)</f>
        <v>#DIV/0!</v>
      </c>
    </row>
    <row r="8" spans="1:3" ht="12">
      <c r="A8">
        <f>óxidos!A8</f>
        <v>0</v>
      </c>
      <c r="B8" s="14" t="e">
        <f>LOG10(((óxidos!J8+óxidos!K8)^2)/(óxidos!B8-43))</f>
        <v>#NUM!</v>
      </c>
      <c r="C8" s="14" t="e">
        <f>LOG10((óxidos!D8-óxidos!J8)/óxidos!C8)</f>
        <v>#DIV/0!</v>
      </c>
    </row>
    <row r="9" spans="1:3" ht="12">
      <c r="A9">
        <f>óxidos!A9</f>
        <v>0</v>
      </c>
      <c r="B9" s="14" t="e">
        <f>LOG10(((óxidos!J9+óxidos!K9)^2)/(óxidos!B9-43))</f>
        <v>#NUM!</v>
      </c>
      <c r="C9" s="14" t="e">
        <f>LOG10((óxidos!D9-óxidos!J9)/óxidos!C9)</f>
        <v>#DIV/0!</v>
      </c>
    </row>
    <row r="10" spans="1:3" ht="12">
      <c r="A10">
        <f>óxidos!A10</f>
        <v>0</v>
      </c>
      <c r="B10" s="14" t="e">
        <f>LOG10(((óxidos!J10+óxidos!K10)^2)/(óxidos!B10-43))</f>
        <v>#NUM!</v>
      </c>
      <c r="C10" s="14" t="e">
        <f>LOG10((óxidos!D10-óxidos!J10)/óxidos!C10)</f>
        <v>#DIV/0!</v>
      </c>
    </row>
    <row r="11" spans="1:3" ht="12">
      <c r="A11">
        <f>óxidos!A11</f>
        <v>0</v>
      </c>
      <c r="B11" s="14" t="e">
        <f>LOG10(((óxidos!J11+óxidos!K11)^2)/(óxidos!B11-43))</f>
        <v>#NUM!</v>
      </c>
      <c r="C11" s="14" t="e">
        <f>LOG10((óxidos!D11-óxidos!J11)/óxidos!C11)</f>
        <v>#DIV/0!</v>
      </c>
    </row>
    <row r="12" spans="1:3" ht="12">
      <c r="A12">
        <f>óxidos!A12</f>
        <v>0</v>
      </c>
      <c r="B12" s="14" t="e">
        <f>LOG10(((óxidos!J12+óxidos!K12)^2)/(óxidos!B12-43))</f>
        <v>#NUM!</v>
      </c>
      <c r="C12" s="14" t="e">
        <f>LOG10((óxidos!D12-óxidos!J12)/óxidos!C12)</f>
        <v>#DIV/0!</v>
      </c>
    </row>
    <row r="13" spans="1:3" ht="12">
      <c r="A13">
        <f>óxidos!A13</f>
        <v>0</v>
      </c>
      <c r="B13" s="14" t="e">
        <f>LOG10(((óxidos!J13+óxidos!K13)^2)/(óxidos!B13-43))</f>
        <v>#NUM!</v>
      </c>
      <c r="C13" s="14" t="e">
        <f>LOG10((óxidos!D13-óxidos!J13)/óxidos!C13)</f>
        <v>#DIV/0!</v>
      </c>
    </row>
    <row r="14" spans="1:3" ht="12">
      <c r="A14">
        <f>óxidos!A14</f>
        <v>0</v>
      </c>
      <c r="B14" s="14" t="e">
        <f>LOG10(((óxidos!J14+óxidos!K14)^2)/(óxidos!B14-43))</f>
        <v>#NUM!</v>
      </c>
      <c r="C14" s="14" t="e">
        <f>LOG10((óxidos!D14-óxidos!J14)/óxidos!C14)</f>
        <v>#DIV/0!</v>
      </c>
    </row>
    <row r="15" spans="1:3" ht="12">
      <c r="A15">
        <f>óxidos!A15</f>
        <v>0</v>
      </c>
      <c r="B15" s="14" t="e">
        <f>LOG10(((óxidos!J15+óxidos!K15)^2)/(óxidos!B15-43))</f>
        <v>#NUM!</v>
      </c>
      <c r="C15" s="14" t="e">
        <f>LOG10((óxidos!D15-óxidos!J15)/óxidos!C15)</f>
        <v>#DIV/0!</v>
      </c>
    </row>
    <row r="16" spans="1:3" ht="12">
      <c r="A16">
        <f>óxidos!A16</f>
        <v>0</v>
      </c>
      <c r="B16" s="14" t="e">
        <f>LOG10(((óxidos!J16+óxidos!K16)^2)/(óxidos!B16-43))</f>
        <v>#NUM!</v>
      </c>
      <c r="C16" s="14" t="e">
        <f>LOG10((óxidos!D16-óxidos!J16)/óxidos!C16)</f>
        <v>#DIV/0!</v>
      </c>
    </row>
    <row r="17" spans="1:3" ht="12">
      <c r="A17">
        <f>óxidos!A17</f>
        <v>0</v>
      </c>
      <c r="B17" s="14" t="e">
        <f>LOG10(((óxidos!J17+óxidos!K17)^2)/(óxidos!B17-43))</f>
        <v>#NUM!</v>
      </c>
      <c r="C17" s="14" t="e">
        <f>LOG10((óxidos!D17-óxidos!J17)/óxidos!C17)</f>
        <v>#DIV/0!</v>
      </c>
    </row>
    <row r="18" spans="1:3" ht="12">
      <c r="A18">
        <f>óxidos!A18</f>
        <v>0</v>
      </c>
      <c r="B18" s="14" t="e">
        <f>LOG10(((óxidos!J18+óxidos!K18)^2)/(óxidos!B18-43))</f>
        <v>#NUM!</v>
      </c>
      <c r="C18" s="14" t="e">
        <f>LOG10((óxidos!D18-óxidos!J18)/óxidos!C18)</f>
        <v>#DIV/0!</v>
      </c>
    </row>
    <row r="19" spans="1:3" ht="12">
      <c r="A19">
        <f>óxidos!A19</f>
        <v>0</v>
      </c>
      <c r="B19" s="14" t="e">
        <f>LOG10(((óxidos!J19+óxidos!K19)^2)/(óxidos!B19-43))</f>
        <v>#NUM!</v>
      </c>
      <c r="C19" s="14" t="e">
        <f>LOG10((óxidos!D19-óxidos!J19)/óxidos!C19)</f>
        <v>#DIV/0!</v>
      </c>
    </row>
    <row r="20" spans="1:3" ht="12">
      <c r="A20">
        <f>óxidos!A20</f>
        <v>0</v>
      </c>
      <c r="B20" s="14" t="e">
        <f>LOG10(((óxidos!J20+óxidos!K20)^2)/(óxidos!B20-43))</f>
        <v>#NUM!</v>
      </c>
      <c r="C20" s="14" t="e">
        <f>LOG10((óxidos!D20-óxidos!J20)/óxidos!C20)</f>
        <v>#DIV/0!</v>
      </c>
    </row>
    <row r="21" spans="1:3" ht="12">
      <c r="A21">
        <f>óxidos!A21</f>
        <v>0</v>
      </c>
      <c r="B21" s="14" t="e">
        <f>LOG10(((óxidos!J21+óxidos!K21)^2)/(óxidos!B21-43))</f>
        <v>#NUM!</v>
      </c>
      <c r="C21" s="14" t="e">
        <f>LOG10((óxidos!D21-óxidos!J21)/óxidos!C21)</f>
        <v>#DIV/0!</v>
      </c>
    </row>
    <row r="22" spans="1:3" ht="12">
      <c r="A22">
        <f>óxidos!A22</f>
        <v>0</v>
      </c>
      <c r="B22" s="14" t="e">
        <f>LOG10(((óxidos!J22+óxidos!K22)^2)/(óxidos!B22-43))</f>
        <v>#NUM!</v>
      </c>
      <c r="C22" s="14" t="e">
        <f>LOG10((óxidos!D22-óxidos!J22)/óxidos!C22)</f>
        <v>#DIV/0!</v>
      </c>
    </row>
    <row r="23" spans="1:3" ht="12">
      <c r="A23">
        <f>óxidos!A23</f>
        <v>0</v>
      </c>
      <c r="B23" s="14" t="e">
        <f>LOG10(((óxidos!J23+óxidos!K23)^2)/(óxidos!B23-43))</f>
        <v>#NUM!</v>
      </c>
      <c r="C23" s="14" t="e">
        <f>LOG10((óxidos!D23-óxidos!J23)/óxidos!C23)</f>
        <v>#DIV/0!</v>
      </c>
    </row>
    <row r="24" spans="1:3" ht="12">
      <c r="A24">
        <f>óxidos!A24</f>
        <v>0</v>
      </c>
      <c r="B24" s="14" t="e">
        <f>LOG10(((óxidos!J24+óxidos!K24)^2)/(óxidos!B24-43))</f>
        <v>#NUM!</v>
      </c>
      <c r="C24" s="14" t="e">
        <f>LOG10((óxidos!D24-óxidos!J24)/óxidos!C24)</f>
        <v>#DIV/0!</v>
      </c>
    </row>
    <row r="25" spans="1:3" ht="12">
      <c r="A25">
        <f>óxidos!A25</f>
        <v>0</v>
      </c>
      <c r="B25" s="14" t="e">
        <f>LOG10(((óxidos!J25+óxidos!K25)^2)/(óxidos!B25-43))</f>
        <v>#NUM!</v>
      </c>
      <c r="C25" s="14" t="e">
        <f>LOG10((óxidos!D25-óxidos!J25)/óxidos!C25)</f>
        <v>#DIV/0!</v>
      </c>
    </row>
    <row r="26" spans="1:3" ht="12">
      <c r="A26">
        <f>óxidos!A26</f>
        <v>0</v>
      </c>
      <c r="B26" s="14" t="e">
        <f>LOG10(((óxidos!J26+óxidos!K26)^2)/(óxidos!B26-43))</f>
        <v>#NUM!</v>
      </c>
      <c r="C26" s="14" t="e">
        <f>LOG10((óxidos!D26-óxidos!J26)/óxidos!C26)</f>
        <v>#DIV/0!</v>
      </c>
    </row>
    <row r="27" spans="1:3" ht="12">
      <c r="A27">
        <f>óxidos!A27</f>
        <v>0</v>
      </c>
      <c r="B27" s="14" t="e">
        <f>LOG10(((óxidos!J27+óxidos!K27)^2)/(óxidos!B27-43))</f>
        <v>#NUM!</v>
      </c>
      <c r="C27" s="14" t="e">
        <f>LOG10((óxidos!D27-óxidos!J27)/óxidos!C27)</f>
        <v>#DIV/0!</v>
      </c>
    </row>
    <row r="28" spans="1:3" ht="12">
      <c r="A28">
        <f>óxidos!A28</f>
        <v>0</v>
      </c>
      <c r="B28" s="14" t="e">
        <f>LOG10(((óxidos!J28+óxidos!K28)^2)/(óxidos!B28-43))</f>
        <v>#NUM!</v>
      </c>
      <c r="C28" s="14" t="e">
        <f>LOG10((óxidos!D28-óxidos!J28)/óxidos!C28)</f>
        <v>#DIV/0!</v>
      </c>
    </row>
    <row r="29" spans="1:3" ht="12">
      <c r="A29">
        <f>óxidos!A29</f>
        <v>0</v>
      </c>
      <c r="B29" s="14" t="e">
        <f>LOG10(((óxidos!J29+óxidos!K29)^2)/(óxidos!B29-43))</f>
        <v>#NUM!</v>
      </c>
      <c r="C29" s="14" t="e">
        <f>LOG10((óxidos!D29-óxidos!J29)/óxidos!C29)</f>
        <v>#DIV/0!</v>
      </c>
    </row>
    <row r="30" spans="1:3" ht="12">
      <c r="A30">
        <f>óxidos!A30</f>
        <v>0</v>
      </c>
      <c r="B30" s="14" t="e">
        <f>LOG10(((óxidos!J30+óxidos!K30)^2)/(óxidos!B30-43))</f>
        <v>#NUM!</v>
      </c>
      <c r="C30" s="14" t="e">
        <f>LOG10((óxidos!D30-óxidos!J30)/óxidos!C30)</f>
        <v>#DIV/0!</v>
      </c>
    </row>
    <row r="31" spans="1:3" ht="12">
      <c r="A31">
        <f>óxidos!A31</f>
        <v>0</v>
      </c>
      <c r="B31" s="14" t="e">
        <f>LOG10(((óxidos!J31+óxidos!K31)^2)/(óxidos!B31-43))</f>
        <v>#NUM!</v>
      </c>
      <c r="C31" s="14" t="e">
        <f>LOG10((óxidos!D31-óxidos!J31)/óxidos!C31)</f>
        <v>#DIV/0!</v>
      </c>
    </row>
    <row r="32" spans="1:3" ht="12">
      <c r="A32">
        <f>óxidos!A32</f>
        <v>0</v>
      </c>
      <c r="B32" s="14" t="e">
        <f>LOG10(((óxidos!J32+óxidos!K32)^2)/(óxidos!B32-43))</f>
        <v>#NUM!</v>
      </c>
      <c r="C32" s="14" t="e">
        <f>LOG10((óxidos!D32-óxidos!J32)/óxidos!C32)</f>
        <v>#DIV/0!</v>
      </c>
    </row>
    <row r="33" spans="1:3" ht="12">
      <c r="A33">
        <f>óxidos!A33</f>
        <v>0</v>
      </c>
      <c r="B33" s="14" t="e">
        <f>LOG10(((óxidos!J33+óxidos!K33)^2)/(óxidos!B33-43))</f>
        <v>#NUM!</v>
      </c>
      <c r="C33" s="14" t="e">
        <f>LOG10((óxidos!D33-óxidos!J33)/óxidos!C33)</f>
        <v>#DIV/0!</v>
      </c>
    </row>
    <row r="34" spans="1:3" ht="12">
      <c r="A34">
        <f>óxidos!A34</f>
        <v>0</v>
      </c>
      <c r="B34" s="14" t="e">
        <f>LOG10(((óxidos!J34+óxidos!K34)^2)/(óxidos!B34-43))</f>
        <v>#NUM!</v>
      </c>
      <c r="C34" s="14" t="e">
        <f>LOG10((óxidos!D34-óxidos!J34)/óxidos!C34)</f>
        <v>#DIV/0!</v>
      </c>
    </row>
    <row r="35" spans="1:3" ht="12">
      <c r="A35">
        <f>óxidos!A35</f>
        <v>0</v>
      </c>
      <c r="B35" s="14" t="e">
        <f>LOG10(((óxidos!J35+óxidos!K35)^2)/(óxidos!B35-43))</f>
        <v>#NUM!</v>
      </c>
      <c r="C35" s="14" t="e">
        <f>LOG10((óxidos!D35-óxidos!J35)/óxidos!C35)</f>
        <v>#DIV/0!</v>
      </c>
    </row>
    <row r="36" spans="1:3" ht="12">
      <c r="A36">
        <f>óxidos!A36</f>
        <v>0</v>
      </c>
      <c r="B36" s="14" t="e">
        <f>LOG10(((óxidos!J36+óxidos!K36)^2)/(óxidos!B36-43))</f>
        <v>#NUM!</v>
      </c>
      <c r="C36" s="14" t="e">
        <f>LOG10((óxidos!D36-óxidos!J36)/óxidos!C36)</f>
        <v>#DIV/0!</v>
      </c>
    </row>
    <row r="37" spans="1:3" ht="12.75">
      <c r="A37">
        <f>óxidos!A37</f>
        <v>0</v>
      </c>
      <c r="B37" s="14" t="e">
        <f>LOG10(((óxidos!J37+óxidos!K37)^2)/(óxidos!B37-43))</f>
        <v>#NUM!</v>
      </c>
      <c r="C37" s="14" t="e">
        <f>LOG10((óxidos!D37-óxidos!J37)/óxidos!C37)</f>
        <v>#DIV/0!</v>
      </c>
    </row>
    <row r="38" spans="1:3" ht="12.75">
      <c r="A38">
        <f>óxidos!A38</f>
        <v>0</v>
      </c>
      <c r="B38" s="14" t="e">
        <f>LOG10(((óxidos!J38+óxidos!K38)^2)/(óxidos!B38-43))</f>
        <v>#NUM!</v>
      </c>
      <c r="C38" s="14" t="e">
        <f>LOG10((óxidos!D38-óxidos!J38)/óxidos!C38)</f>
        <v>#DIV/0!</v>
      </c>
    </row>
    <row r="39" spans="1:3" ht="12.75">
      <c r="A39">
        <f>óxidos!A39</f>
        <v>0</v>
      </c>
      <c r="B39" s="14" t="e">
        <f>LOG10(((óxidos!J39+óxidos!K39)^2)/(óxidos!B39-43))</f>
        <v>#NUM!</v>
      </c>
      <c r="C39" s="14" t="e">
        <f>LOG10((óxidos!D39-óxidos!J39)/óxidos!C39)</f>
        <v>#DIV/0!</v>
      </c>
    </row>
    <row r="40" spans="1:3" ht="12.75">
      <c r="A40">
        <f>óxidos!A40</f>
        <v>0</v>
      </c>
      <c r="B40" s="14" t="e">
        <f>LOG10(((óxidos!J40+óxidos!K40)^2)/(óxidos!B40-43))</f>
        <v>#NUM!</v>
      </c>
      <c r="C40" s="14" t="e">
        <f>LOG10((óxidos!D40-óxidos!J40)/óxidos!C40)</f>
        <v>#DIV/0!</v>
      </c>
    </row>
    <row r="41" spans="1:3" ht="12.75">
      <c r="A41">
        <f>óxidos!A41</f>
        <v>0</v>
      </c>
      <c r="B41" s="14" t="e">
        <f>LOG10(((óxidos!J41+óxidos!K41)^2)/(óxidos!B41-43))</f>
        <v>#NUM!</v>
      </c>
      <c r="C41" s="14" t="e">
        <f>LOG10((óxidos!D41-óxidos!J41)/óxidos!C41)</f>
        <v>#DIV/0!</v>
      </c>
    </row>
    <row r="42" spans="1:3" ht="12.75">
      <c r="A42">
        <f>óxidos!A42</f>
        <v>0</v>
      </c>
      <c r="B42" s="14" t="e">
        <f>LOG10(((óxidos!J42+óxidos!K42)^2)/(óxidos!B42-43))</f>
        <v>#NUM!</v>
      </c>
      <c r="C42" s="14" t="e">
        <f>LOG10((óxidos!D42-óxidos!J42)/óxidos!C42)</f>
        <v>#DIV/0!</v>
      </c>
    </row>
    <row r="43" spans="1:3" ht="12.75">
      <c r="A43">
        <f>óxidos!A43</f>
        <v>0</v>
      </c>
      <c r="B43" s="14" t="e">
        <f>LOG10(((óxidos!J43+óxidos!K43)^2)/(óxidos!B43-43))</f>
        <v>#NUM!</v>
      </c>
      <c r="C43" s="14" t="e">
        <f>LOG10((óxidos!D43-óxidos!J43)/óxidos!C43)</f>
        <v>#DIV/0!</v>
      </c>
    </row>
    <row r="44" spans="1:3" ht="12.75">
      <c r="A44">
        <f>óxidos!A44</f>
        <v>0</v>
      </c>
      <c r="B44" s="14" t="e">
        <f>LOG10(((óxidos!J44+óxidos!K44)^2)/(óxidos!B44-43))</f>
        <v>#NUM!</v>
      </c>
      <c r="C44" s="14" t="e">
        <f>LOG10((óxidos!D44-óxidos!J44)/óxidos!C44)</f>
        <v>#DIV/0!</v>
      </c>
    </row>
    <row r="45" spans="1:3" ht="12.75">
      <c r="A45">
        <f>óxidos!A45</f>
        <v>0</v>
      </c>
      <c r="B45" s="14" t="e">
        <f>LOG10(((óxidos!J45+óxidos!K45)^2)/(óxidos!B45-43))</f>
        <v>#NUM!</v>
      </c>
      <c r="C45" s="14" t="e">
        <f>LOG10((óxidos!D45-óxidos!J45)/óxidos!C45)</f>
        <v>#DIV/0!</v>
      </c>
    </row>
    <row r="46" spans="1:3" ht="12.75">
      <c r="A46">
        <f>óxidos!A46</f>
        <v>0</v>
      </c>
      <c r="B46" s="14" t="e">
        <f>LOG10(((óxidos!J46+óxidos!K46)^2)/(óxidos!B46-43))</f>
        <v>#NUM!</v>
      </c>
      <c r="C46" s="14" t="e">
        <f>LOG10((óxidos!D46-óxidos!J46)/óxidos!C46)</f>
        <v>#DIV/0!</v>
      </c>
    </row>
    <row r="47" spans="1:3" ht="12.75">
      <c r="A47">
        <f>óxidos!A47</f>
        <v>0</v>
      </c>
      <c r="B47" s="14" t="e">
        <f>LOG10(((óxidos!J47+óxidos!K47)^2)/(óxidos!B47-43))</f>
        <v>#NUM!</v>
      </c>
      <c r="C47" s="14" t="e">
        <f>LOG10((óxidos!D47-óxidos!J47)/óxidos!C47)</f>
        <v>#DIV/0!</v>
      </c>
    </row>
    <row r="48" spans="1:3" ht="12.75">
      <c r="A48">
        <f>óxidos!A48</f>
        <v>0</v>
      </c>
      <c r="B48" s="14" t="e">
        <f>LOG10(((óxidos!J48+óxidos!K48)^2)/(óxidos!B48-43))</f>
        <v>#NUM!</v>
      </c>
      <c r="C48" s="14" t="e">
        <f>LOG10((óxidos!D48-óxidos!J48)/óxidos!C48)</f>
        <v>#DIV/0!</v>
      </c>
    </row>
    <row r="49" spans="1:3" ht="12.75">
      <c r="A49">
        <f>óxidos!A49</f>
        <v>0</v>
      </c>
      <c r="B49" s="14" t="e">
        <f>LOG10(((óxidos!J49+óxidos!K49)^2)/(óxidos!B49-43))</f>
        <v>#NUM!</v>
      </c>
      <c r="C49" s="14" t="e">
        <f>LOG10((óxidos!D49-óxidos!J49)/óxidos!C49)</f>
        <v>#DIV/0!</v>
      </c>
    </row>
    <row r="50" spans="1:3" ht="12.75">
      <c r="A50">
        <f>óxidos!A50</f>
        <v>0</v>
      </c>
      <c r="B50" s="14" t="e">
        <f>LOG10(((óxidos!J50+óxidos!K50)^2)/(óxidos!B50-43))</f>
        <v>#NUM!</v>
      </c>
      <c r="C50" s="14" t="e">
        <f>LOG10((óxidos!D50-óxidos!J50)/óxidos!C50)</f>
        <v>#DIV/0!</v>
      </c>
    </row>
    <row r="51" spans="1:3" ht="12.75">
      <c r="A51">
        <f>óxidos!A51</f>
        <v>0</v>
      </c>
      <c r="B51" s="14" t="e">
        <f>LOG10(((óxidos!J51+óxidos!K51)^2)/(óxidos!B51-43))</f>
        <v>#NUM!</v>
      </c>
      <c r="C51" s="14" t="e">
        <f>LOG10((óxidos!D51-óxidos!J51)/óxidos!C51)</f>
        <v>#DIV/0!</v>
      </c>
    </row>
    <row r="52" spans="1:3" ht="12.75">
      <c r="A52">
        <f>óxidos!A52</f>
        <v>0</v>
      </c>
      <c r="B52" s="14" t="e">
        <f>LOG10(((óxidos!J52+óxidos!K52)^2)/(óxidos!B52-43))</f>
        <v>#NUM!</v>
      </c>
      <c r="C52" s="14" t="e">
        <f>LOG10((óxidos!D52-óxidos!J52)/óxidos!C52)</f>
        <v>#DIV/0!</v>
      </c>
    </row>
    <row r="53" spans="1:3" ht="12.75">
      <c r="A53">
        <f>óxidos!A53</f>
        <v>0</v>
      </c>
      <c r="B53" s="14" t="e">
        <f>LOG10(((óxidos!J53+óxidos!K53)^2)/(óxidos!B53-43))</f>
        <v>#NUM!</v>
      </c>
      <c r="C53" s="14" t="e">
        <f>LOG10((óxidos!D53-óxidos!J53)/óxidos!C53)</f>
        <v>#DIV/0!</v>
      </c>
    </row>
    <row r="54" spans="1:3" ht="12.75">
      <c r="A54">
        <f>óxidos!A54</f>
        <v>0</v>
      </c>
      <c r="B54" s="14" t="e">
        <f>LOG10(((óxidos!J54+óxidos!K54)^2)/(óxidos!B54-43))</f>
        <v>#NUM!</v>
      </c>
      <c r="C54" s="14" t="e">
        <f>LOG10((óxidos!D54-óxidos!J54)/óxidos!C54)</f>
        <v>#DIV/0!</v>
      </c>
    </row>
    <row r="55" spans="1:3" ht="12.75">
      <c r="A55">
        <f>óxidos!A55</f>
        <v>0</v>
      </c>
      <c r="B55" s="14" t="e">
        <f>LOG10(((óxidos!J55+óxidos!K55)^2)/(óxidos!B55-43))</f>
        <v>#NUM!</v>
      </c>
      <c r="C55" s="14" t="e">
        <f>LOG10((óxidos!D55-óxidos!J55)/óxidos!C55)</f>
        <v>#DIV/0!</v>
      </c>
    </row>
    <row r="56" spans="1:3" ht="12.75">
      <c r="A56">
        <f>óxidos!A56</f>
        <v>0</v>
      </c>
      <c r="B56" s="14" t="e">
        <f>LOG10(((óxidos!J56+óxidos!K56)^2)/(óxidos!B56-43))</f>
        <v>#NUM!</v>
      </c>
      <c r="C56" s="14" t="e">
        <f>LOG10((óxidos!D56-óxidos!J56)/óxidos!C56)</f>
        <v>#DIV/0!</v>
      </c>
    </row>
    <row r="57" spans="1:3" ht="12.75">
      <c r="A57">
        <f>óxidos!A57</f>
        <v>0</v>
      </c>
      <c r="B57" s="14" t="e">
        <f>LOG10(((óxidos!J57+óxidos!K57)^2)/(óxidos!B57-43))</f>
        <v>#NUM!</v>
      </c>
      <c r="C57" s="14" t="e">
        <f>LOG10((óxidos!D57-óxidos!J57)/óxidos!C57)</f>
        <v>#DIV/0!</v>
      </c>
    </row>
    <row r="58" spans="1:3" ht="12.75">
      <c r="A58">
        <f>óxidos!A58</f>
        <v>0</v>
      </c>
      <c r="B58" s="14" t="e">
        <f>LOG10(((óxidos!J58+óxidos!K58)^2)/(óxidos!B58-43))</f>
        <v>#NUM!</v>
      </c>
      <c r="C58" s="14" t="e">
        <f>LOG10((óxidos!D58-óxidos!J58)/óxidos!C58)</f>
        <v>#DIV/0!</v>
      </c>
    </row>
    <row r="59" spans="1:3" ht="12.75">
      <c r="A59">
        <f>óxidos!A59</f>
        <v>0</v>
      </c>
      <c r="B59" s="14" t="e">
        <f>LOG10(((óxidos!J59+óxidos!K59)^2)/(óxidos!B59-43))</f>
        <v>#NUM!</v>
      </c>
      <c r="C59" s="14" t="e">
        <f>LOG10((óxidos!D59-óxidos!J59)/óxidos!C59)</f>
        <v>#DIV/0!</v>
      </c>
    </row>
    <row r="60" spans="1:3" ht="12.75">
      <c r="A60">
        <f>óxidos!A60</f>
        <v>0</v>
      </c>
      <c r="B60" s="14" t="e">
        <f>LOG10(((óxidos!J60+óxidos!K60)^2)/(óxidos!B60-43))</f>
        <v>#NUM!</v>
      </c>
      <c r="C60" s="14" t="e">
        <f>LOG10((óxidos!D60-óxidos!J60)/óxidos!C60)</f>
        <v>#DIV/0!</v>
      </c>
    </row>
    <row r="61" spans="1:3" ht="12.75">
      <c r="A61">
        <f>óxidos!A61</f>
        <v>0</v>
      </c>
      <c r="B61" s="14" t="e">
        <f>LOG10(((óxidos!J61+óxidos!K61)^2)/(óxidos!B61-43))</f>
        <v>#NUM!</v>
      </c>
      <c r="C61" s="14" t="e">
        <f>LOG10((óxidos!D61-óxidos!J61)/óxidos!C61)</f>
        <v>#DIV/0!</v>
      </c>
    </row>
    <row r="62" spans="1:3" ht="12.75">
      <c r="A62">
        <f>óxidos!A62</f>
        <v>0</v>
      </c>
      <c r="B62" s="14" t="e">
        <f>LOG10(((óxidos!J62+óxidos!K62)^2)/(óxidos!B62-43))</f>
        <v>#NUM!</v>
      </c>
      <c r="C62" s="14" t="e">
        <f>LOG10((óxidos!D62-óxidos!J62)/óxidos!C62)</f>
        <v>#DIV/0!</v>
      </c>
    </row>
    <row r="63" spans="1:3" ht="12.75">
      <c r="A63">
        <f>óxidos!A63</f>
        <v>0</v>
      </c>
      <c r="B63" s="14" t="e">
        <f>LOG10(((óxidos!J63+óxidos!K63)^2)/(óxidos!B63-43))</f>
        <v>#NUM!</v>
      </c>
      <c r="C63" s="14" t="e">
        <f>LOG10((óxidos!D63-óxidos!J63)/óxidos!C63)</f>
        <v>#DIV/0!</v>
      </c>
    </row>
    <row r="64" spans="1:3" ht="12.75">
      <c r="A64">
        <f>óxidos!A64</f>
        <v>0</v>
      </c>
      <c r="B64" s="14" t="e">
        <f>LOG10(((óxidos!J64+óxidos!K64)^2)/(óxidos!B64-43))</f>
        <v>#NUM!</v>
      </c>
      <c r="C64" s="14" t="e">
        <f>LOG10((óxidos!D64-óxidos!J64)/óxidos!C64)</f>
        <v>#DIV/0!</v>
      </c>
    </row>
    <row r="65" spans="1:3" ht="12.75">
      <c r="A65">
        <f>óxidos!A65</f>
        <v>0</v>
      </c>
      <c r="B65" s="14" t="e">
        <f>LOG10(((óxidos!J65+óxidos!K65)^2)/(óxidos!B65-43))</f>
        <v>#NUM!</v>
      </c>
      <c r="C65" s="14" t="e">
        <f>LOG10((óxidos!D65-óxidos!J65)/óxidos!C65)</f>
        <v>#DIV/0!</v>
      </c>
    </row>
    <row r="66" spans="1:3" ht="12.75">
      <c r="A66">
        <f>óxidos!A66</f>
        <v>0</v>
      </c>
      <c r="B66" s="14" t="e">
        <f>LOG10(((óxidos!J66+óxidos!K66)^2)/(óxidos!B66-43))</f>
        <v>#NUM!</v>
      </c>
      <c r="C66" s="14" t="e">
        <f>LOG10((óxidos!D66-óxidos!J66)/óxidos!C66)</f>
        <v>#DIV/0!</v>
      </c>
    </row>
    <row r="67" spans="1:3" ht="12.75">
      <c r="A67">
        <f>óxidos!A67</f>
        <v>0</v>
      </c>
      <c r="B67" s="14" t="e">
        <f>LOG10(((óxidos!J67+óxidos!K67)^2)/(óxidos!B67-43))</f>
        <v>#NUM!</v>
      </c>
      <c r="C67" s="14" t="e">
        <f>LOG10((óxidos!D67-óxidos!J67)/óxidos!C67)</f>
        <v>#DIV/0!</v>
      </c>
    </row>
    <row r="68" spans="1:3" ht="12.75">
      <c r="A68">
        <f>óxidos!A68</f>
        <v>0</v>
      </c>
      <c r="B68" s="14" t="e">
        <f>LOG10(((óxidos!J68+óxidos!K68)^2)/(óxidos!B68-43))</f>
        <v>#NUM!</v>
      </c>
      <c r="C68" s="14" t="e">
        <f>LOG10((óxidos!D68-óxidos!J68)/óxidos!C68)</f>
        <v>#DIV/0!</v>
      </c>
    </row>
    <row r="69" spans="1:3" ht="12.75">
      <c r="A69">
        <f>óxidos!A69</f>
        <v>0</v>
      </c>
      <c r="B69" s="14" t="e">
        <f>LOG10(((óxidos!J69+óxidos!K69)^2)/(óxidos!B69-43))</f>
        <v>#NUM!</v>
      </c>
      <c r="C69" s="14" t="e">
        <f>LOG10((óxidos!D69-óxidos!J69)/óxidos!C69)</f>
        <v>#DIV/0!</v>
      </c>
    </row>
    <row r="70" spans="1:3" ht="12.75">
      <c r="A70">
        <f>óxidos!A70</f>
        <v>0</v>
      </c>
      <c r="B70" s="14" t="e">
        <f>LOG10(((óxidos!J70+óxidos!K70)^2)/(óxidos!B70-43))</f>
        <v>#NUM!</v>
      </c>
      <c r="C70" s="14" t="e">
        <f>LOG10((óxidos!D70-óxidos!J70)/óxidos!C70)</f>
        <v>#DIV/0!</v>
      </c>
    </row>
    <row r="71" spans="1:3" ht="12.75">
      <c r="A71">
        <f>óxidos!A71</f>
        <v>0</v>
      </c>
      <c r="B71" s="14" t="e">
        <f>LOG10(((óxidos!J71+óxidos!K71)^2)/(óxidos!B71-43))</f>
        <v>#NUM!</v>
      </c>
      <c r="C71" s="14" t="e">
        <f>LOG10((óxidos!D71-óxidos!J71)/óxidos!C71)</f>
        <v>#DIV/0!</v>
      </c>
    </row>
    <row r="72" spans="1:3" ht="12.75">
      <c r="A72">
        <f>óxidos!A72</f>
        <v>0</v>
      </c>
      <c r="B72" s="14" t="e">
        <f>LOG10(((óxidos!J72+óxidos!K72)^2)/(óxidos!B72-43))</f>
        <v>#NUM!</v>
      </c>
      <c r="C72" s="14" t="e">
        <f>LOG10((óxidos!D72-óxidos!J72)/óxidos!C72)</f>
        <v>#DIV/0!</v>
      </c>
    </row>
    <row r="73" spans="1:3" ht="12.75">
      <c r="A73">
        <f>óxidos!A73</f>
        <v>0</v>
      </c>
      <c r="B73" s="14" t="e">
        <f>LOG10(((óxidos!J73+óxidos!K73)^2)/(óxidos!B73-43))</f>
        <v>#NUM!</v>
      </c>
      <c r="C73" s="14" t="e">
        <f>LOG10((óxidos!D73-óxidos!J73)/óxidos!C73)</f>
        <v>#DIV/0!</v>
      </c>
    </row>
    <row r="74" spans="1:3" ht="12.75">
      <c r="A74">
        <f>óxidos!A74</f>
        <v>0</v>
      </c>
      <c r="B74" s="14" t="e">
        <f>LOG10(((óxidos!J74+óxidos!K74)^2)/(óxidos!B74-43))</f>
        <v>#NUM!</v>
      </c>
      <c r="C74" s="14" t="e">
        <f>LOG10((óxidos!D74-óxidos!J74)/óxidos!C74)</f>
        <v>#DIV/0!</v>
      </c>
    </row>
    <row r="75" spans="1:3" ht="12.75">
      <c r="A75">
        <f>óxidos!A75</f>
        <v>0</v>
      </c>
      <c r="B75" s="14" t="e">
        <f>LOG10(((óxidos!J75+óxidos!K75)^2)/(óxidos!B75-43))</f>
        <v>#NUM!</v>
      </c>
      <c r="C75" s="14" t="e">
        <f>LOG10((óxidos!D75-óxidos!J75)/óxidos!C75)</f>
        <v>#DIV/0!</v>
      </c>
    </row>
    <row r="76" spans="1:3" ht="12.75">
      <c r="A76">
        <f>óxidos!A76</f>
        <v>0</v>
      </c>
      <c r="B76" s="14" t="e">
        <f>LOG10(((óxidos!J76+óxidos!K76)^2)/(óxidos!B76-43))</f>
        <v>#NUM!</v>
      </c>
      <c r="C76" s="14" t="e">
        <f>LOG10((óxidos!D76-óxidos!J76)/óxidos!C76)</f>
        <v>#DIV/0!</v>
      </c>
    </row>
    <row r="77" spans="1:3" ht="12.75">
      <c r="A77">
        <f>óxidos!A77</f>
        <v>0</v>
      </c>
      <c r="B77" s="14" t="e">
        <f>LOG10(((óxidos!J77+óxidos!K77)^2)/(óxidos!B77-43))</f>
        <v>#NUM!</v>
      </c>
      <c r="C77" s="14" t="e">
        <f>LOG10((óxidos!D77-óxidos!J77)/óxidos!C77)</f>
        <v>#DIV/0!</v>
      </c>
    </row>
    <row r="78" spans="1:3" ht="12.75">
      <c r="A78">
        <f>óxidos!A78</f>
        <v>0</v>
      </c>
      <c r="B78" s="14" t="e">
        <f>LOG10(((óxidos!J78+óxidos!K78)^2)/(óxidos!B78-43))</f>
        <v>#NUM!</v>
      </c>
      <c r="C78" s="14" t="e">
        <f>LOG10((óxidos!D78-óxidos!J78)/óxidos!C78)</f>
        <v>#DIV/0!</v>
      </c>
    </row>
    <row r="79" spans="1:3" ht="12.75">
      <c r="A79">
        <f>óxidos!A79</f>
        <v>0</v>
      </c>
      <c r="B79" s="14" t="e">
        <f>LOG10(((óxidos!J79+óxidos!K79)^2)/(óxidos!B79-43))</f>
        <v>#NUM!</v>
      </c>
      <c r="C79" s="14" t="e">
        <f>LOG10((óxidos!D79-óxidos!J79)/óxidos!C79)</f>
        <v>#DIV/0!</v>
      </c>
    </row>
    <row r="80" spans="1:3" ht="12.75">
      <c r="A80">
        <f>óxidos!A80</f>
        <v>0</v>
      </c>
      <c r="B80" s="14" t="e">
        <f>LOG10(((óxidos!J80+óxidos!K80)^2)/(óxidos!B80-43))</f>
        <v>#NUM!</v>
      </c>
      <c r="C80" s="14" t="e">
        <f>LOG10((óxidos!D80-óxidos!J80)/óxidos!C80)</f>
        <v>#DIV/0!</v>
      </c>
    </row>
    <row r="81" spans="1:3" ht="12.75">
      <c r="A81">
        <f>óxidos!A81</f>
        <v>0</v>
      </c>
      <c r="B81" s="14" t="e">
        <f>LOG10(((óxidos!J81+óxidos!K81)^2)/(óxidos!B81-43))</f>
        <v>#NUM!</v>
      </c>
      <c r="C81" s="14" t="e">
        <f>LOG10((óxidos!D81-óxidos!J81)/óxidos!C81)</f>
        <v>#DIV/0!</v>
      </c>
    </row>
    <row r="82" spans="1:3" ht="12.75">
      <c r="A82">
        <f>óxidos!A82</f>
        <v>0</v>
      </c>
      <c r="B82" s="14" t="e">
        <f>LOG10(((óxidos!J82+óxidos!K82)^2)/(óxidos!B82-43))</f>
        <v>#NUM!</v>
      </c>
      <c r="C82" s="14" t="e">
        <f>LOG10((óxidos!D82-óxidos!J82)/óxidos!C82)</f>
        <v>#DIV/0!</v>
      </c>
    </row>
    <row r="83" spans="1:3" ht="12.75">
      <c r="A83">
        <f>óxidos!A83</f>
        <v>0</v>
      </c>
      <c r="B83" s="14" t="e">
        <f>LOG10(((óxidos!J83+óxidos!K83)^2)/(óxidos!B83-43))</f>
        <v>#NUM!</v>
      </c>
      <c r="C83" s="14" t="e">
        <f>LOG10((óxidos!D83-óxidos!J83)/óxidos!C83)</f>
        <v>#DIV/0!</v>
      </c>
    </row>
    <row r="84" spans="1:3" ht="12.75">
      <c r="A84">
        <f>óxidos!A84</f>
        <v>0</v>
      </c>
      <c r="B84" s="14" t="e">
        <f>LOG10(((óxidos!J84+óxidos!K84)^2)/(óxidos!B84-43))</f>
        <v>#NUM!</v>
      </c>
      <c r="C84" s="14" t="e">
        <f>LOG10((óxidos!D84-óxidos!J84)/óxidos!C84)</f>
        <v>#DIV/0!</v>
      </c>
    </row>
    <row r="85" spans="1:3" ht="12.75">
      <c r="A85">
        <f>óxidos!A85</f>
        <v>0</v>
      </c>
      <c r="B85" s="14" t="e">
        <f>LOG10(((óxidos!J85+óxidos!K85)^2)/(óxidos!B85-43))</f>
        <v>#NUM!</v>
      </c>
      <c r="C85" s="14" t="e">
        <f>LOG10((óxidos!D85-óxidos!J85)/óxidos!C85)</f>
        <v>#DIV/0!</v>
      </c>
    </row>
    <row r="86" spans="1:3" ht="12.75">
      <c r="A86">
        <f>óxidos!A86</f>
        <v>0</v>
      </c>
      <c r="B86" s="14" t="e">
        <f>LOG10(((óxidos!J86+óxidos!K86)^2)/(óxidos!B86-43))</f>
        <v>#NUM!</v>
      </c>
      <c r="C86" s="14" t="e">
        <f>LOG10((óxidos!D86-óxidos!J86)/óxidos!C86)</f>
        <v>#DIV/0!</v>
      </c>
    </row>
    <row r="87" spans="1:3" ht="12.75">
      <c r="A87">
        <f>óxidos!A87</f>
        <v>0</v>
      </c>
      <c r="B87" s="14" t="e">
        <f>LOG10(((óxidos!J87+óxidos!K87)^2)/(óxidos!B87-43))</f>
        <v>#NUM!</v>
      </c>
      <c r="C87" s="14" t="e">
        <f>LOG10((óxidos!D87-óxidos!J87)/óxidos!C87)</f>
        <v>#DIV/0!</v>
      </c>
    </row>
    <row r="88" spans="1:3" ht="12.75">
      <c r="A88">
        <f>óxidos!A88</f>
        <v>0</v>
      </c>
      <c r="B88" s="14" t="e">
        <f>LOG10(((óxidos!J88+óxidos!K88)^2)/(óxidos!B88-43))</f>
        <v>#NUM!</v>
      </c>
      <c r="C88" s="14" t="e">
        <f>LOG10((óxidos!D88-óxidos!J88)/óxidos!C88)</f>
        <v>#DIV/0!</v>
      </c>
    </row>
    <row r="89" spans="1:3" ht="12.75">
      <c r="A89">
        <f>óxidos!A89</f>
        <v>0</v>
      </c>
      <c r="B89" s="14" t="e">
        <f>LOG10(((óxidos!J89+óxidos!K89)^2)/(óxidos!B89-43))</f>
        <v>#NUM!</v>
      </c>
      <c r="C89" s="14" t="e">
        <f>LOG10((óxidos!D89-óxidos!J89)/óxidos!C89)</f>
        <v>#DIV/0!</v>
      </c>
    </row>
    <row r="90" spans="1:3" ht="12.75">
      <c r="A90">
        <f>óxidos!A90</f>
        <v>0</v>
      </c>
      <c r="B90" s="14" t="e">
        <f>LOG10(((óxidos!J90+óxidos!K90)^2)/(óxidos!B90-43))</f>
        <v>#NUM!</v>
      </c>
      <c r="C90" s="14" t="e">
        <f>LOG10((óxidos!D90-óxidos!J90)/óxidos!C90)</f>
        <v>#DIV/0!</v>
      </c>
    </row>
    <row r="91" spans="1:3" ht="12.75">
      <c r="A91">
        <f>óxidos!A91</f>
        <v>0</v>
      </c>
      <c r="B91" s="14" t="e">
        <f>LOG10(((óxidos!J91+óxidos!K91)^2)/(óxidos!B91-43))</f>
        <v>#NUM!</v>
      </c>
      <c r="C91" s="14" t="e">
        <f>LOG10((óxidos!D91-óxidos!J91)/óxidos!C91)</f>
        <v>#DIV/0!</v>
      </c>
    </row>
    <row r="92" spans="1:3" ht="12.75">
      <c r="A92">
        <f>óxidos!A92</f>
        <v>0</v>
      </c>
      <c r="B92" s="14" t="e">
        <f>LOG10(((óxidos!J92+óxidos!K92)^2)/(óxidos!B92-43))</f>
        <v>#NUM!</v>
      </c>
      <c r="C92" s="14" t="e">
        <f>LOG10((óxidos!D92-óxidos!J92)/óxidos!C92)</f>
        <v>#DIV/0!</v>
      </c>
    </row>
    <row r="93" spans="1:3" ht="12.75">
      <c r="A93">
        <f>óxidos!A93</f>
        <v>0</v>
      </c>
      <c r="B93" s="14" t="e">
        <f>LOG10(((óxidos!J93+óxidos!K93)^2)/(óxidos!B93-43))</f>
        <v>#NUM!</v>
      </c>
      <c r="C93" s="14" t="e">
        <f>LOG10((óxidos!D93-óxidos!J93)/óxidos!C93)</f>
        <v>#DIV/0!</v>
      </c>
    </row>
    <row r="94" spans="1:3" ht="12.75">
      <c r="A94">
        <f>óxidos!A94</f>
        <v>0</v>
      </c>
      <c r="B94" s="14" t="e">
        <f>LOG10(((óxidos!J94+óxidos!K94)^2)/(óxidos!B94-43))</f>
        <v>#NUM!</v>
      </c>
      <c r="C94" s="14" t="e">
        <f>LOG10((óxidos!D94-óxidos!J94)/óxidos!C94)</f>
        <v>#DIV/0!</v>
      </c>
    </row>
    <row r="95" spans="1:3" ht="12.75">
      <c r="A95">
        <f>óxidos!A95</f>
        <v>0</v>
      </c>
      <c r="B95" s="14" t="e">
        <f>LOG10(((óxidos!J95+óxidos!K95)^2)/(óxidos!B95-43))</f>
        <v>#NUM!</v>
      </c>
      <c r="C95" s="14" t="e">
        <f>LOG10((óxidos!D95-óxidos!J95)/óxidos!C95)</f>
        <v>#DIV/0!</v>
      </c>
    </row>
    <row r="96" spans="1:3" ht="12.75">
      <c r="A96">
        <f>óxidos!A96</f>
        <v>0</v>
      </c>
      <c r="B96" s="14" t="e">
        <f>LOG10(((óxidos!J96+óxidos!K96)^2)/(óxidos!B96-43))</f>
        <v>#NUM!</v>
      </c>
      <c r="C96" s="14" t="e">
        <f>LOG10((óxidos!D96-óxidos!J96)/óxidos!C96)</f>
        <v>#DIV/0!</v>
      </c>
    </row>
    <row r="97" spans="1:3" ht="12.75">
      <c r="A97">
        <f>óxidos!A97</f>
        <v>0</v>
      </c>
      <c r="B97" s="14" t="e">
        <f>LOG10(((óxidos!J97+óxidos!K97)^2)/(óxidos!B97-43))</f>
        <v>#NUM!</v>
      </c>
      <c r="C97" s="14" t="e">
        <f>LOG10((óxidos!D97-óxidos!J97)/óxidos!C97)</f>
        <v>#DIV/0!</v>
      </c>
    </row>
    <row r="98" spans="1:3" ht="12.75">
      <c r="A98">
        <f>óxidos!A98</f>
        <v>0</v>
      </c>
      <c r="B98" s="14" t="e">
        <f>LOG10(((óxidos!J98+óxidos!K98)^2)/(óxidos!B98-43))</f>
        <v>#NUM!</v>
      </c>
      <c r="C98" s="14" t="e">
        <f>LOG10((óxidos!D98-óxidos!J98)/óxidos!C98)</f>
        <v>#DIV/0!</v>
      </c>
    </row>
    <row r="99" spans="1:3" ht="12.75">
      <c r="A99">
        <f>óxidos!A99</f>
        <v>0</v>
      </c>
      <c r="B99" s="14" t="e">
        <f>LOG10(((óxidos!J99+óxidos!K99)^2)/(óxidos!B99-43))</f>
        <v>#NUM!</v>
      </c>
      <c r="C99" s="14" t="e">
        <f>LOG10((óxidos!D99-óxidos!J99)/óxidos!C99)</f>
        <v>#DIV/0!</v>
      </c>
    </row>
    <row r="100" spans="1:3" ht="12.75">
      <c r="A100">
        <f>óxidos!A100</f>
        <v>0</v>
      </c>
      <c r="B100" s="14" t="e">
        <f>LOG10(((óxidos!J100+óxidos!K100)^2)/(óxidos!B100-43))</f>
        <v>#NUM!</v>
      </c>
      <c r="C100" s="14" t="e">
        <f>LOG10((óxidos!D100-óxidos!J100)/óxidos!C100)</f>
        <v>#DIV/0!</v>
      </c>
    </row>
    <row r="101" spans="1:3" ht="12.75">
      <c r="A101">
        <f>óxidos!A101</f>
        <v>0</v>
      </c>
      <c r="B101" s="14" t="e">
        <f>LOG10(((óxidos!J101+óxidos!K101)^2)/(óxidos!B101-43))</f>
        <v>#NUM!</v>
      </c>
      <c r="C101" s="14" t="e">
        <f>LOG10((óxidos!D101-óxidos!J101)/óxidos!C101)</f>
        <v>#DIV/0!</v>
      </c>
    </row>
  </sheetData>
  <sheetProtection password="E301" sheet="1" objects="1" scenarios="1"/>
  <printOptions horizontalCentered="1" verticalCentered="1"/>
  <pageMargins left="0.75" right="0.75" top="1" bottom="1" header="0" footer="0"/>
  <pageSetup fitToHeight="1" fitToWidth="1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="50" zoomScaleNormal="50" workbookViewId="0" topLeftCell="A1">
      <selection activeCell="D1" sqref="D1:K37"/>
    </sheetView>
  </sheetViews>
  <sheetFormatPr defaultColWidth="11.00390625" defaultRowHeight="12"/>
  <cols>
    <col min="1" max="1" width="13.875" style="0" customWidth="1"/>
  </cols>
  <sheetData>
    <row r="1" spans="1:3" ht="15" customHeight="1">
      <c r="A1" s="8" t="s">
        <v>13</v>
      </c>
      <c r="B1" s="13" t="s">
        <v>41</v>
      </c>
      <c r="C1" s="13" t="s">
        <v>40</v>
      </c>
    </row>
    <row r="2" spans="1:3" ht="12.75">
      <c r="A2" t="str">
        <f>óxidos!A2</f>
        <v>pega_aquí</v>
      </c>
      <c r="B2" s="14" t="e">
        <f>4*'num. mol.'!B2/(1.5*'num. mol.'!C2+6*'num. mol.'!D2+4*'num. mol.'!E2+5*'num. mol.'!F2+5*'num. mol.'!H2+5.5*'num. mol.'!G2+5.5*'num. mol.'!I2+17*'num. mol.'!J2+19*'num. mol.'!K2)</f>
        <v>#DIV/0!</v>
      </c>
      <c r="C2" s="14" t="e">
        <f>LOG10(2*('num. mol.'!J2+'num. mol.'!K2)/'num. mol.'!I2)</f>
        <v>#DIV/0!</v>
      </c>
    </row>
    <row r="3" spans="1:3" ht="12">
      <c r="A3">
        <f>óxidos!A3</f>
        <v>0</v>
      </c>
      <c r="B3" s="14" t="e">
        <f>4*'num. mol.'!B3/(1.5*'num. mol.'!C3+6*'num. mol.'!D3+4*'num. mol.'!E3+5*'num. mol.'!F3+5*'num. mol.'!H3+5.5*'num. mol.'!G3+5.5*'num. mol.'!I3+17*'num. mol.'!J3+19*'num. mol.'!K3)</f>
        <v>#DIV/0!</v>
      </c>
      <c r="C3" s="14" t="e">
        <f>LOG10(2*('num. mol.'!J3+'num. mol.'!K3)/'num. mol.'!I3)</f>
        <v>#DIV/0!</v>
      </c>
    </row>
    <row r="4" spans="1:3" ht="12">
      <c r="A4">
        <f>óxidos!A4</f>
        <v>0</v>
      </c>
      <c r="B4" s="14" t="e">
        <f>4*'num. mol.'!B4/(1.5*'num. mol.'!C4+6*'num. mol.'!D4+4*'num. mol.'!E4+5*'num. mol.'!F4+5*'num. mol.'!H4+5.5*'num. mol.'!G4+5.5*'num. mol.'!I4+17*'num. mol.'!J4+19*'num. mol.'!K4)</f>
        <v>#DIV/0!</v>
      </c>
      <c r="C4" s="14" t="e">
        <f>LOG10(2*('num. mol.'!J4+'num. mol.'!K4)/'num. mol.'!I4)</f>
        <v>#DIV/0!</v>
      </c>
    </row>
    <row r="5" spans="1:3" ht="12">
      <c r="A5">
        <f>óxidos!A5</f>
        <v>0</v>
      </c>
      <c r="B5" s="14" t="e">
        <f>4*'num. mol.'!B5/(1.5*'num. mol.'!C5+6*'num. mol.'!D5+4*'num. mol.'!E5+5*'num. mol.'!F5+5*'num. mol.'!H5+5.5*'num. mol.'!G5+5.5*'num. mol.'!I5+17*'num. mol.'!J5+19*'num. mol.'!K5)</f>
        <v>#DIV/0!</v>
      </c>
      <c r="C5" s="14" t="e">
        <f>LOG10(2*('num. mol.'!J5+'num. mol.'!K5)/'num. mol.'!I5)</f>
        <v>#DIV/0!</v>
      </c>
    </row>
    <row r="6" spans="1:3" ht="12">
      <c r="A6">
        <f>óxidos!A6</f>
        <v>0</v>
      </c>
      <c r="B6" s="14" t="e">
        <f>4*'num. mol.'!B6/(1.5*'num. mol.'!C6+6*'num. mol.'!D6+4*'num. mol.'!E6+5*'num. mol.'!F6+5*'num. mol.'!H6+5.5*'num. mol.'!G6+5.5*'num. mol.'!I6+17*'num. mol.'!J6+19*'num. mol.'!K6)</f>
        <v>#DIV/0!</v>
      </c>
      <c r="C6" s="14" t="e">
        <f>LOG10(2*('num. mol.'!J6+'num. mol.'!K6)/'num. mol.'!I6)</f>
        <v>#DIV/0!</v>
      </c>
    </row>
    <row r="7" spans="1:3" ht="12">
      <c r="A7">
        <f>óxidos!A7</f>
        <v>0</v>
      </c>
      <c r="B7" s="14" t="e">
        <f>4*'num. mol.'!B7/(1.5*'num. mol.'!C7+6*'num. mol.'!D7+4*'num. mol.'!E7+5*'num. mol.'!F7+5*'num. mol.'!H7+5.5*'num. mol.'!G7+5.5*'num. mol.'!I7+17*'num. mol.'!J7+19*'num. mol.'!K7)</f>
        <v>#DIV/0!</v>
      </c>
      <c r="C7" s="14" t="e">
        <f>LOG10(2*('num. mol.'!J7+'num. mol.'!K7)/'num. mol.'!I7)</f>
        <v>#DIV/0!</v>
      </c>
    </row>
    <row r="8" spans="1:3" ht="12.75">
      <c r="A8">
        <f>óxidos!A8</f>
        <v>0</v>
      </c>
      <c r="B8" s="14" t="e">
        <f>4*'num. mol.'!B8/(1.5*'num. mol.'!C8+6*'num. mol.'!D8+4*'num. mol.'!E8+5*'num. mol.'!F8+5*'num. mol.'!H8+5.5*'num. mol.'!G8+5.5*'num. mol.'!I8+17*'num. mol.'!J8+19*'num. mol.'!K8)</f>
        <v>#DIV/0!</v>
      </c>
      <c r="C8" s="14" t="e">
        <f>LOG10(2*('num. mol.'!J8+'num. mol.'!K8)/'num. mol.'!I8)</f>
        <v>#DIV/0!</v>
      </c>
    </row>
    <row r="9" spans="1:3" ht="12.75">
      <c r="A9">
        <f>óxidos!A9</f>
        <v>0</v>
      </c>
      <c r="B9" s="14" t="e">
        <f>4*'num. mol.'!B9/(1.5*'num. mol.'!C9+6*'num. mol.'!D9+4*'num. mol.'!E9+5*'num. mol.'!F9+5*'num. mol.'!H9+5.5*'num. mol.'!G9+5.5*'num. mol.'!I9+17*'num. mol.'!J9+19*'num. mol.'!K9)</f>
        <v>#DIV/0!</v>
      </c>
      <c r="C9" s="14" t="e">
        <f>LOG10(2*('num. mol.'!J9+'num. mol.'!K9)/'num. mol.'!I9)</f>
        <v>#DIV/0!</v>
      </c>
    </row>
    <row r="10" spans="1:3" ht="12.75">
      <c r="A10">
        <f>óxidos!A10</f>
        <v>0</v>
      </c>
      <c r="B10" s="14" t="e">
        <f>4*'num. mol.'!B10/(1.5*'num. mol.'!C10+6*'num. mol.'!D10+4*'num. mol.'!E10+5*'num. mol.'!F10+5*'num. mol.'!H10+5.5*'num. mol.'!G10+5.5*'num. mol.'!I10+17*'num. mol.'!J10+19*'num. mol.'!K10)</f>
        <v>#DIV/0!</v>
      </c>
      <c r="C10" s="14" t="e">
        <f>LOG10(2*('num. mol.'!J10+'num. mol.'!K10)/'num. mol.'!I10)</f>
        <v>#DIV/0!</v>
      </c>
    </row>
    <row r="11" spans="1:3" ht="12.75">
      <c r="A11">
        <f>óxidos!A11</f>
        <v>0</v>
      </c>
      <c r="B11" s="14" t="e">
        <f>4*'num. mol.'!B11/(1.5*'num. mol.'!C11+6*'num. mol.'!D11+4*'num. mol.'!E11+5*'num. mol.'!F11+5*'num. mol.'!H11+5.5*'num. mol.'!G11+5.5*'num. mol.'!I11+17*'num. mol.'!J11+19*'num. mol.'!K11)</f>
        <v>#DIV/0!</v>
      </c>
      <c r="C11" s="14" t="e">
        <f>LOG10(2*('num. mol.'!J11+'num. mol.'!K11)/'num. mol.'!I11)</f>
        <v>#DIV/0!</v>
      </c>
    </row>
    <row r="12" spans="1:3" ht="12.75">
      <c r="A12">
        <f>óxidos!A12</f>
        <v>0</v>
      </c>
      <c r="B12" s="14" t="e">
        <f>4*'num. mol.'!B12/(1.5*'num. mol.'!C12+6*'num. mol.'!D12+4*'num. mol.'!E12+5*'num. mol.'!F12+5*'num. mol.'!H12+5.5*'num. mol.'!G12+5.5*'num. mol.'!I12+17*'num. mol.'!J12+19*'num. mol.'!K12)</f>
        <v>#DIV/0!</v>
      </c>
      <c r="C12" s="14" t="e">
        <f>LOG10(2*('num. mol.'!J12+'num. mol.'!K12)/'num. mol.'!I12)</f>
        <v>#DIV/0!</v>
      </c>
    </row>
    <row r="13" spans="1:3" ht="12.75">
      <c r="A13">
        <f>óxidos!A13</f>
        <v>0</v>
      </c>
      <c r="B13" s="14" t="e">
        <f>4*'num. mol.'!B13/(1.5*'num. mol.'!C13+6*'num. mol.'!D13+4*'num. mol.'!E13+5*'num. mol.'!F13+5*'num. mol.'!H13+5.5*'num. mol.'!G13+5.5*'num. mol.'!I13+17*'num. mol.'!J13+19*'num. mol.'!K13)</f>
        <v>#DIV/0!</v>
      </c>
      <c r="C13" s="14" t="e">
        <f>LOG10(2*('num. mol.'!J13+'num. mol.'!K13)/'num. mol.'!I13)</f>
        <v>#DIV/0!</v>
      </c>
    </row>
    <row r="14" spans="1:3" ht="12.75">
      <c r="A14">
        <f>óxidos!A14</f>
        <v>0</v>
      </c>
      <c r="B14" s="14" t="e">
        <f>4*'num. mol.'!B14/(1.5*'num. mol.'!C14+6*'num. mol.'!D14+4*'num. mol.'!E14+5*'num. mol.'!F14+5*'num. mol.'!H14+5.5*'num. mol.'!G14+5.5*'num. mol.'!I14+17*'num. mol.'!J14+19*'num. mol.'!K14)</f>
        <v>#DIV/0!</v>
      </c>
      <c r="C14" s="14" t="e">
        <f>LOG10(2*('num. mol.'!J14+'num. mol.'!K14)/'num. mol.'!I14)</f>
        <v>#DIV/0!</v>
      </c>
    </row>
    <row r="15" spans="1:3" ht="12.75">
      <c r="A15">
        <f>óxidos!A15</f>
        <v>0</v>
      </c>
      <c r="B15" s="14" t="e">
        <f>4*'num. mol.'!B15/(1.5*'num. mol.'!C15+6*'num. mol.'!D15+4*'num. mol.'!E15+5*'num. mol.'!F15+5*'num. mol.'!H15+5.5*'num. mol.'!G15+5.5*'num. mol.'!I15+17*'num. mol.'!J15+19*'num. mol.'!K15)</f>
        <v>#DIV/0!</v>
      </c>
      <c r="C15" s="14" t="e">
        <f>LOG10(2*('num. mol.'!J15+'num. mol.'!K15)/'num. mol.'!I15)</f>
        <v>#DIV/0!</v>
      </c>
    </row>
    <row r="16" spans="1:3" ht="12.75">
      <c r="A16">
        <f>óxidos!A16</f>
        <v>0</v>
      </c>
      <c r="B16" s="14" t="e">
        <f>4*'num. mol.'!B16/(1.5*'num. mol.'!C16+6*'num. mol.'!D16+4*'num. mol.'!E16+5*'num. mol.'!F16+5*'num. mol.'!H16+5.5*'num. mol.'!G16+5.5*'num. mol.'!I16+17*'num. mol.'!J16+19*'num. mol.'!K16)</f>
        <v>#DIV/0!</v>
      </c>
      <c r="C16" s="14" t="e">
        <f>LOG10(2*('num. mol.'!J16+'num. mol.'!K16)/'num. mol.'!I16)</f>
        <v>#DIV/0!</v>
      </c>
    </row>
    <row r="17" spans="1:3" ht="12.75">
      <c r="A17">
        <f>óxidos!A17</f>
        <v>0</v>
      </c>
      <c r="B17" s="14" t="e">
        <f>4*'num. mol.'!B17/(1.5*'num. mol.'!C17+6*'num. mol.'!D17+4*'num. mol.'!E17+5*'num. mol.'!F17+5*'num. mol.'!H17+5.5*'num. mol.'!G17+5.5*'num. mol.'!I17+17*'num. mol.'!J17+19*'num. mol.'!K17)</f>
        <v>#DIV/0!</v>
      </c>
      <c r="C17" s="14" t="e">
        <f>LOG10(2*('num. mol.'!J17+'num. mol.'!K17)/'num. mol.'!I17)</f>
        <v>#DIV/0!</v>
      </c>
    </row>
    <row r="18" spans="1:3" ht="12.75">
      <c r="A18">
        <f>óxidos!A18</f>
        <v>0</v>
      </c>
      <c r="B18" s="14" t="e">
        <f>4*'num. mol.'!B18/(1.5*'num. mol.'!C18+6*'num. mol.'!D18+4*'num. mol.'!E18+5*'num. mol.'!F18+5*'num. mol.'!H18+5.5*'num. mol.'!G18+5.5*'num. mol.'!I18+17*'num. mol.'!J18+19*'num. mol.'!K18)</f>
        <v>#DIV/0!</v>
      </c>
      <c r="C18" s="14" t="e">
        <f>LOG10(2*('num. mol.'!J18+'num. mol.'!K18)/'num. mol.'!I18)</f>
        <v>#DIV/0!</v>
      </c>
    </row>
    <row r="19" spans="1:3" ht="12.75">
      <c r="A19">
        <f>óxidos!A19</f>
        <v>0</v>
      </c>
      <c r="B19" s="14" t="e">
        <f>4*'num. mol.'!B19/(1.5*'num. mol.'!C19+6*'num. mol.'!D19+4*'num. mol.'!E19+5*'num. mol.'!F19+5*'num. mol.'!H19+5.5*'num. mol.'!G19+5.5*'num. mol.'!I19+17*'num. mol.'!J19+19*'num. mol.'!K19)</f>
        <v>#DIV/0!</v>
      </c>
      <c r="C19" s="14" t="e">
        <f>LOG10(2*('num. mol.'!J19+'num. mol.'!K19)/'num. mol.'!I19)</f>
        <v>#DIV/0!</v>
      </c>
    </row>
    <row r="20" spans="1:3" ht="12.75">
      <c r="A20">
        <f>óxidos!A20</f>
        <v>0</v>
      </c>
      <c r="B20" s="14" t="e">
        <f>4*'num. mol.'!B20/(1.5*'num. mol.'!C20+6*'num. mol.'!D20+4*'num. mol.'!E20+5*'num. mol.'!F20+5*'num. mol.'!H20+5.5*'num. mol.'!G20+5.5*'num. mol.'!I20+17*'num. mol.'!J20+19*'num. mol.'!K20)</f>
        <v>#DIV/0!</v>
      </c>
      <c r="C20" s="14" t="e">
        <f>LOG10(2*('num. mol.'!J20+'num. mol.'!K20)/'num. mol.'!I20)</f>
        <v>#DIV/0!</v>
      </c>
    </row>
    <row r="21" spans="1:3" ht="12.75">
      <c r="A21">
        <f>óxidos!A21</f>
        <v>0</v>
      </c>
      <c r="B21" s="14" t="e">
        <f>4*'num. mol.'!B21/(1.5*'num. mol.'!C21+6*'num. mol.'!D21+4*'num. mol.'!E21+5*'num. mol.'!F21+5*'num. mol.'!H21+5.5*'num. mol.'!G21+5.5*'num. mol.'!I21+17*'num. mol.'!J21+19*'num. mol.'!K21)</f>
        <v>#DIV/0!</v>
      </c>
      <c r="C21" s="14" t="e">
        <f>LOG10(2*('num. mol.'!J21+'num. mol.'!K21)/'num. mol.'!I21)</f>
        <v>#DIV/0!</v>
      </c>
    </row>
    <row r="22" spans="1:3" ht="12.75">
      <c r="A22">
        <f>óxidos!A22</f>
        <v>0</v>
      </c>
      <c r="B22" s="14" t="e">
        <f>4*'num. mol.'!B22/(1.5*'num. mol.'!C22+6*'num. mol.'!D22+4*'num. mol.'!E22+5*'num. mol.'!F22+5*'num. mol.'!H22+5.5*'num. mol.'!G22+5.5*'num. mol.'!I22+17*'num. mol.'!J22+19*'num. mol.'!K22)</f>
        <v>#DIV/0!</v>
      </c>
      <c r="C22" s="14" t="e">
        <f>LOG10(2*('num. mol.'!J22+'num. mol.'!K22)/'num. mol.'!I22)</f>
        <v>#DIV/0!</v>
      </c>
    </row>
    <row r="23" spans="1:3" ht="12.75">
      <c r="A23">
        <f>óxidos!A23</f>
        <v>0</v>
      </c>
      <c r="B23" s="14" t="e">
        <f>4*'num. mol.'!B23/(1.5*'num. mol.'!C23+6*'num. mol.'!D23+4*'num. mol.'!E23+5*'num. mol.'!F23+5*'num. mol.'!H23+5.5*'num. mol.'!G23+5.5*'num. mol.'!I23+17*'num. mol.'!J23+19*'num. mol.'!K23)</f>
        <v>#DIV/0!</v>
      </c>
      <c r="C23" s="14" t="e">
        <f>LOG10(2*('num. mol.'!J23+'num. mol.'!K23)/'num. mol.'!I23)</f>
        <v>#DIV/0!</v>
      </c>
    </row>
    <row r="24" spans="1:3" ht="12.75">
      <c r="A24">
        <f>óxidos!A24</f>
        <v>0</v>
      </c>
      <c r="B24" s="14" t="e">
        <f>4*'num. mol.'!B24/(1.5*'num. mol.'!C24+6*'num. mol.'!D24+4*'num. mol.'!E24+5*'num. mol.'!F24+5*'num. mol.'!H24+5.5*'num. mol.'!G24+5.5*'num. mol.'!I24+17*'num. mol.'!J24+19*'num. mol.'!K24)</f>
        <v>#DIV/0!</v>
      </c>
      <c r="C24" s="14" t="e">
        <f>LOG10(2*('num. mol.'!J24+'num. mol.'!K24)/'num. mol.'!I24)</f>
        <v>#DIV/0!</v>
      </c>
    </row>
    <row r="25" spans="1:3" ht="12.75">
      <c r="A25">
        <f>óxidos!A25</f>
        <v>0</v>
      </c>
      <c r="B25" s="14" t="e">
        <f>4*'num. mol.'!B25/(1.5*'num. mol.'!C25+6*'num. mol.'!D25+4*'num. mol.'!E25+5*'num. mol.'!F25+5*'num. mol.'!H25+5.5*'num. mol.'!G25+5.5*'num. mol.'!I25+17*'num. mol.'!J25+19*'num. mol.'!K25)</f>
        <v>#DIV/0!</v>
      </c>
      <c r="C25" s="14" t="e">
        <f>LOG10(2*('num. mol.'!J25+'num. mol.'!K25)/'num. mol.'!I25)</f>
        <v>#DIV/0!</v>
      </c>
    </row>
    <row r="26" spans="1:3" ht="12.75">
      <c r="A26">
        <f>óxidos!A26</f>
        <v>0</v>
      </c>
      <c r="B26" s="14" t="e">
        <f>4*'num. mol.'!B26/(1.5*'num. mol.'!C26+6*'num. mol.'!D26+4*'num. mol.'!E26+5*'num. mol.'!F26+5*'num. mol.'!H26+5.5*'num. mol.'!G26+5.5*'num. mol.'!I26+17*'num. mol.'!J26+19*'num. mol.'!K26)</f>
        <v>#DIV/0!</v>
      </c>
      <c r="C26" s="14" t="e">
        <f>LOG10(2*('num. mol.'!J26+'num. mol.'!K26)/'num. mol.'!I26)</f>
        <v>#DIV/0!</v>
      </c>
    </row>
    <row r="27" spans="1:3" ht="12.75">
      <c r="A27">
        <f>óxidos!A27</f>
        <v>0</v>
      </c>
      <c r="B27" s="14" t="e">
        <f>4*'num. mol.'!B27/(1.5*'num. mol.'!C27+6*'num. mol.'!D27+4*'num. mol.'!E27+5*'num. mol.'!F27+5*'num. mol.'!H27+5.5*'num. mol.'!G27+5.5*'num. mol.'!I27+17*'num. mol.'!J27+19*'num. mol.'!K27)</f>
        <v>#DIV/0!</v>
      </c>
      <c r="C27" s="14" t="e">
        <f>LOG10(2*('num. mol.'!J27+'num. mol.'!K27)/'num. mol.'!I27)</f>
        <v>#DIV/0!</v>
      </c>
    </row>
    <row r="28" spans="1:3" ht="12.75">
      <c r="A28">
        <f>óxidos!A28</f>
        <v>0</v>
      </c>
      <c r="B28" s="14" t="e">
        <f>4*'num. mol.'!B28/(1.5*'num. mol.'!C28+6*'num. mol.'!D28+4*'num. mol.'!E28+5*'num. mol.'!F28+5*'num. mol.'!H28+5.5*'num. mol.'!G28+5.5*'num. mol.'!I28+17*'num. mol.'!J28+19*'num. mol.'!K28)</f>
        <v>#DIV/0!</v>
      </c>
      <c r="C28" s="14" t="e">
        <f>LOG10(2*('num. mol.'!J28+'num. mol.'!K28)/'num. mol.'!I28)</f>
        <v>#DIV/0!</v>
      </c>
    </row>
    <row r="29" spans="1:3" ht="12.75">
      <c r="A29">
        <f>óxidos!A29</f>
        <v>0</v>
      </c>
      <c r="B29" s="14" t="e">
        <f>4*'num. mol.'!B29/(1.5*'num. mol.'!C29+6*'num. mol.'!D29+4*'num. mol.'!E29+5*'num. mol.'!F29+5*'num. mol.'!H29+5.5*'num. mol.'!G29+5.5*'num. mol.'!I29+17*'num. mol.'!J29+19*'num. mol.'!K29)</f>
        <v>#DIV/0!</v>
      </c>
      <c r="C29" s="14" t="e">
        <f>LOG10(2*('num. mol.'!J29+'num. mol.'!K29)/'num. mol.'!I29)</f>
        <v>#DIV/0!</v>
      </c>
    </row>
    <row r="30" spans="1:3" ht="12.75">
      <c r="A30">
        <f>óxidos!A30</f>
        <v>0</v>
      </c>
      <c r="B30" s="14" t="e">
        <f>4*'num. mol.'!B30/(1.5*'num. mol.'!C30+6*'num. mol.'!D30+4*'num. mol.'!E30+5*'num. mol.'!F30+5*'num. mol.'!H30+5.5*'num. mol.'!G30+5.5*'num. mol.'!I30+17*'num. mol.'!J30+19*'num. mol.'!K30)</f>
        <v>#DIV/0!</v>
      </c>
      <c r="C30" s="14" t="e">
        <f>LOG10(2*('num. mol.'!J30+'num. mol.'!K30)/'num. mol.'!I30)</f>
        <v>#DIV/0!</v>
      </c>
    </row>
    <row r="31" spans="1:3" ht="12.75">
      <c r="A31">
        <f>óxidos!A31</f>
        <v>0</v>
      </c>
      <c r="B31" s="14" t="e">
        <f>4*'num. mol.'!B31/(1.5*'num. mol.'!C31+6*'num. mol.'!D31+4*'num. mol.'!E31+5*'num. mol.'!F31+5*'num. mol.'!H31+5.5*'num. mol.'!G31+5.5*'num. mol.'!I31+17*'num. mol.'!J31+19*'num. mol.'!K31)</f>
        <v>#DIV/0!</v>
      </c>
      <c r="C31" s="14" t="e">
        <f>LOG10(2*('num. mol.'!J31+'num. mol.'!K31)/'num. mol.'!I31)</f>
        <v>#DIV/0!</v>
      </c>
    </row>
    <row r="32" spans="1:3" ht="12.75">
      <c r="A32">
        <f>óxidos!A32</f>
        <v>0</v>
      </c>
      <c r="B32" s="14" t="e">
        <f>4*'num. mol.'!B32/(1.5*'num. mol.'!C32+6*'num. mol.'!D32+4*'num. mol.'!E32+5*'num. mol.'!F32+5*'num. mol.'!H32+5.5*'num. mol.'!G32+5.5*'num. mol.'!I32+17*'num. mol.'!J32+19*'num. mol.'!K32)</f>
        <v>#DIV/0!</v>
      </c>
      <c r="C32" s="14" t="e">
        <f>LOG10(2*('num. mol.'!J32+'num. mol.'!K32)/'num. mol.'!I32)</f>
        <v>#DIV/0!</v>
      </c>
    </row>
    <row r="33" spans="1:3" ht="12">
      <c r="A33">
        <f>óxidos!A33</f>
        <v>0</v>
      </c>
      <c r="B33" s="14" t="e">
        <f>4*'num. mol.'!B33/(1.5*'num. mol.'!C33+6*'num. mol.'!D33+4*'num. mol.'!E33+5*'num. mol.'!F33+5*'num. mol.'!H33+5.5*'num. mol.'!G33+5.5*'num. mol.'!I33+17*'num. mol.'!J33+19*'num. mol.'!K33)</f>
        <v>#DIV/0!</v>
      </c>
      <c r="C33" s="14" t="e">
        <f>LOG10(2*('num. mol.'!J33+'num. mol.'!K33)/'num. mol.'!I33)</f>
        <v>#DIV/0!</v>
      </c>
    </row>
    <row r="34" spans="1:3" ht="12">
      <c r="A34">
        <f>óxidos!A34</f>
        <v>0</v>
      </c>
      <c r="B34" s="14" t="e">
        <f>4*'num. mol.'!B34/(1.5*'num. mol.'!C34+6*'num. mol.'!D34+4*'num. mol.'!E34+5*'num. mol.'!F34+5*'num. mol.'!H34+5.5*'num. mol.'!G34+5.5*'num. mol.'!I34+17*'num. mol.'!J34+19*'num. mol.'!K34)</f>
        <v>#DIV/0!</v>
      </c>
      <c r="C34" s="14" t="e">
        <f>LOG10(2*('num. mol.'!J34+'num. mol.'!K34)/'num. mol.'!I34)</f>
        <v>#DIV/0!</v>
      </c>
    </row>
    <row r="35" spans="1:3" ht="12.75">
      <c r="A35">
        <f>óxidos!A35</f>
        <v>0</v>
      </c>
      <c r="B35" s="14" t="e">
        <f>4*'num. mol.'!B35/(1.5*'num. mol.'!C35+6*'num. mol.'!D35+4*'num. mol.'!E35+5*'num. mol.'!F35+5*'num. mol.'!H35+5.5*'num. mol.'!G35+5.5*'num. mol.'!I35+17*'num. mol.'!J35+19*'num. mol.'!K35)</f>
        <v>#DIV/0!</v>
      </c>
      <c r="C35" s="14" t="e">
        <f>LOG10(2*('num. mol.'!J35+'num. mol.'!K35)/'num. mol.'!I35)</f>
        <v>#DIV/0!</v>
      </c>
    </row>
    <row r="36" spans="1:3" ht="12.75">
      <c r="A36">
        <f>óxidos!A36</f>
        <v>0</v>
      </c>
      <c r="B36" s="14" t="e">
        <f>4*'num. mol.'!B36/(1.5*'num. mol.'!C36+6*'num. mol.'!D36+4*'num. mol.'!E36+5*'num. mol.'!F36+5*'num. mol.'!H36+5.5*'num. mol.'!G36+5.5*'num. mol.'!I36+17*'num. mol.'!J36+19*'num. mol.'!K36)</f>
        <v>#DIV/0!</v>
      </c>
      <c r="C36" s="14" t="e">
        <f>LOG10(2*('num. mol.'!J36+'num. mol.'!K36)/'num. mol.'!I36)</f>
        <v>#DIV/0!</v>
      </c>
    </row>
    <row r="37" spans="1:3" ht="12.75">
      <c r="A37">
        <f>óxidos!A37</f>
        <v>0</v>
      </c>
      <c r="B37" s="14" t="e">
        <f>4*'num. mol.'!B37/(1.5*'num. mol.'!C37+6*'num. mol.'!D37+4*'num. mol.'!E37+5*'num. mol.'!F37+5*'num. mol.'!H37+5.5*'num. mol.'!G37+5.5*'num. mol.'!I37+17*'num. mol.'!J37+19*'num. mol.'!K37)</f>
        <v>#DIV/0!</v>
      </c>
      <c r="C37" s="14" t="e">
        <f>LOG10(2*('num. mol.'!J37+'num. mol.'!K37)/'num. mol.'!I37)</f>
        <v>#DIV/0!</v>
      </c>
    </row>
    <row r="38" spans="1:3" ht="12.75">
      <c r="A38">
        <f>óxidos!A38</f>
        <v>0</v>
      </c>
      <c r="B38" s="14" t="e">
        <f>4*'num. mol.'!B38/(1.5*'num. mol.'!C38+6*'num. mol.'!D38+4*'num. mol.'!E38+5*'num. mol.'!F38+5*'num. mol.'!H38+5.5*'num. mol.'!G38+5.5*'num. mol.'!I38+17*'num. mol.'!J38+19*'num. mol.'!K38)</f>
        <v>#DIV/0!</v>
      </c>
      <c r="C38" s="14" t="e">
        <f>LOG10(2*('num. mol.'!J38+'num. mol.'!K38)/'num. mol.'!I38)</f>
        <v>#DIV/0!</v>
      </c>
    </row>
    <row r="39" spans="1:3" ht="12.75">
      <c r="A39">
        <f>óxidos!A39</f>
        <v>0</v>
      </c>
      <c r="B39" s="14" t="e">
        <f>4*'num. mol.'!B39/(1.5*'num. mol.'!C39+6*'num. mol.'!D39+4*'num. mol.'!E39+5*'num. mol.'!F39+5*'num. mol.'!H39+5.5*'num. mol.'!G39+5.5*'num. mol.'!I39+17*'num. mol.'!J39+19*'num. mol.'!K39)</f>
        <v>#DIV/0!</v>
      </c>
      <c r="C39" s="14" t="e">
        <f>LOG10(2*('num. mol.'!J39+'num. mol.'!K39)/'num. mol.'!I39)</f>
        <v>#DIV/0!</v>
      </c>
    </row>
    <row r="40" spans="1:3" ht="12.75">
      <c r="A40">
        <f>óxidos!A40</f>
        <v>0</v>
      </c>
      <c r="B40" s="14" t="e">
        <f>4*'num. mol.'!B40/(1.5*'num. mol.'!C40+6*'num. mol.'!D40+4*'num. mol.'!E40+5*'num. mol.'!F40+5*'num. mol.'!H40+5.5*'num. mol.'!G40+5.5*'num. mol.'!I40+17*'num. mol.'!J40+19*'num. mol.'!K40)</f>
        <v>#DIV/0!</v>
      </c>
      <c r="C40" s="14" t="e">
        <f>LOG10(2*('num. mol.'!J40+'num. mol.'!K40)/'num. mol.'!I40)</f>
        <v>#DIV/0!</v>
      </c>
    </row>
    <row r="41" spans="1:3" ht="12.75">
      <c r="A41">
        <f>óxidos!A41</f>
        <v>0</v>
      </c>
      <c r="B41" s="14" t="e">
        <f>4*'num. mol.'!B41/(1.5*'num. mol.'!C41+6*'num. mol.'!D41+4*'num. mol.'!E41+5*'num. mol.'!F41+5*'num. mol.'!H41+5.5*'num. mol.'!G41+5.5*'num. mol.'!I41+17*'num. mol.'!J41+19*'num. mol.'!K41)</f>
        <v>#DIV/0!</v>
      </c>
      <c r="C41" s="14" t="e">
        <f>LOG10(2*('num. mol.'!J41+'num. mol.'!K41)/'num. mol.'!I41)</f>
        <v>#DIV/0!</v>
      </c>
    </row>
    <row r="42" spans="1:3" ht="12.75">
      <c r="A42">
        <f>óxidos!A42</f>
        <v>0</v>
      </c>
      <c r="B42" s="14" t="e">
        <f>4*'num. mol.'!B42/(1.5*'num. mol.'!C42+6*'num. mol.'!D42+4*'num. mol.'!E42+5*'num. mol.'!F42+5*'num. mol.'!H42+5.5*'num. mol.'!G42+5.5*'num. mol.'!I42+17*'num. mol.'!J42+19*'num. mol.'!K42)</f>
        <v>#DIV/0!</v>
      </c>
      <c r="C42" s="14" t="e">
        <f>LOG10(2*('num. mol.'!J42+'num. mol.'!K42)/'num. mol.'!I42)</f>
        <v>#DIV/0!</v>
      </c>
    </row>
    <row r="43" spans="1:3" ht="12.75">
      <c r="A43">
        <f>óxidos!A43</f>
        <v>0</v>
      </c>
      <c r="B43" s="14" t="e">
        <f>4*'num. mol.'!B43/(1.5*'num. mol.'!C43+6*'num. mol.'!D43+4*'num. mol.'!E43+5*'num. mol.'!F43+5*'num. mol.'!H43+5.5*'num. mol.'!G43+5.5*'num. mol.'!I43+17*'num. mol.'!J43+19*'num. mol.'!K43)</f>
        <v>#DIV/0!</v>
      </c>
      <c r="C43" s="14" t="e">
        <f>LOG10(2*('num. mol.'!J43+'num. mol.'!K43)/'num. mol.'!I43)</f>
        <v>#DIV/0!</v>
      </c>
    </row>
    <row r="44" spans="1:3" ht="12.75">
      <c r="A44">
        <f>óxidos!A44</f>
        <v>0</v>
      </c>
      <c r="B44" s="14" t="e">
        <f>4*'num. mol.'!B44/(1.5*'num. mol.'!C44+6*'num. mol.'!D44+4*'num. mol.'!E44+5*'num. mol.'!F44+5*'num. mol.'!H44+5.5*'num. mol.'!G44+5.5*'num. mol.'!I44+17*'num. mol.'!J44+19*'num. mol.'!K44)</f>
        <v>#DIV/0!</v>
      </c>
      <c r="C44" s="14" t="e">
        <f>LOG10(2*('num. mol.'!J44+'num. mol.'!K44)/'num. mol.'!I44)</f>
        <v>#DIV/0!</v>
      </c>
    </row>
    <row r="45" spans="1:3" ht="12.75">
      <c r="A45">
        <f>óxidos!A45</f>
        <v>0</v>
      </c>
      <c r="B45" s="14" t="e">
        <f>4*'num. mol.'!B45/(1.5*'num. mol.'!C45+6*'num. mol.'!D45+4*'num. mol.'!E45+5*'num. mol.'!F45+5*'num. mol.'!H45+5.5*'num. mol.'!G45+5.5*'num. mol.'!I45+17*'num. mol.'!J45+19*'num. mol.'!K45)</f>
        <v>#DIV/0!</v>
      </c>
      <c r="C45" s="14" t="e">
        <f>LOG10(2*('num. mol.'!J45+'num. mol.'!K45)/'num. mol.'!I45)</f>
        <v>#DIV/0!</v>
      </c>
    </row>
    <row r="46" spans="1:3" ht="12.75">
      <c r="A46">
        <f>óxidos!A46</f>
        <v>0</v>
      </c>
      <c r="B46" s="14" t="e">
        <f>4*'num. mol.'!B46/(1.5*'num. mol.'!C46+6*'num. mol.'!D46+4*'num. mol.'!E46+5*'num. mol.'!F46+5*'num. mol.'!H46+5.5*'num. mol.'!G46+5.5*'num. mol.'!I46+17*'num. mol.'!J46+19*'num. mol.'!K46)</f>
        <v>#DIV/0!</v>
      </c>
      <c r="C46" s="14" t="e">
        <f>LOG10(2*('num. mol.'!J46+'num. mol.'!K46)/'num. mol.'!I46)</f>
        <v>#DIV/0!</v>
      </c>
    </row>
    <row r="47" spans="1:3" ht="12.75">
      <c r="A47">
        <f>óxidos!A47</f>
        <v>0</v>
      </c>
      <c r="B47" s="14" t="e">
        <f>4*'num. mol.'!B47/(1.5*'num. mol.'!C47+6*'num. mol.'!D47+4*'num. mol.'!E47+5*'num. mol.'!F47+5*'num. mol.'!H47+5.5*'num. mol.'!G47+5.5*'num. mol.'!I47+17*'num. mol.'!J47+19*'num. mol.'!K47)</f>
        <v>#DIV/0!</v>
      </c>
      <c r="C47" s="14" t="e">
        <f>LOG10(2*('num. mol.'!J47+'num. mol.'!K47)/'num. mol.'!I47)</f>
        <v>#DIV/0!</v>
      </c>
    </row>
    <row r="48" spans="1:3" ht="12.75">
      <c r="A48">
        <f>óxidos!A48</f>
        <v>0</v>
      </c>
      <c r="B48" s="14" t="e">
        <f>4*'num. mol.'!B48/(1.5*'num. mol.'!C48+6*'num. mol.'!D48+4*'num. mol.'!E48+5*'num. mol.'!F48+5*'num. mol.'!H48+5.5*'num. mol.'!G48+5.5*'num. mol.'!I48+17*'num. mol.'!J48+19*'num. mol.'!K48)</f>
        <v>#DIV/0!</v>
      </c>
      <c r="C48" s="14" t="e">
        <f>LOG10(2*('num. mol.'!J48+'num. mol.'!K48)/'num. mol.'!I48)</f>
        <v>#DIV/0!</v>
      </c>
    </row>
    <row r="49" spans="1:3" ht="12.75">
      <c r="A49">
        <f>óxidos!A49</f>
        <v>0</v>
      </c>
      <c r="B49" s="14" t="e">
        <f>4*'num. mol.'!B49/(1.5*'num. mol.'!C49+6*'num. mol.'!D49+4*'num. mol.'!E49+5*'num. mol.'!F49+5*'num. mol.'!H49+5.5*'num. mol.'!G49+5.5*'num. mol.'!I49+17*'num. mol.'!J49+19*'num. mol.'!K49)</f>
        <v>#DIV/0!</v>
      </c>
      <c r="C49" s="14" t="e">
        <f>LOG10(2*('num. mol.'!J49+'num. mol.'!K49)/'num. mol.'!I49)</f>
        <v>#DIV/0!</v>
      </c>
    </row>
    <row r="50" spans="1:3" ht="12.75">
      <c r="A50">
        <f>óxidos!A50</f>
        <v>0</v>
      </c>
      <c r="B50" s="14" t="e">
        <f>4*'num. mol.'!B50/(1.5*'num. mol.'!C50+6*'num. mol.'!D50+4*'num. mol.'!E50+5*'num. mol.'!F50+5*'num. mol.'!H50+5.5*'num. mol.'!G50+5.5*'num. mol.'!I50+17*'num. mol.'!J50+19*'num. mol.'!K50)</f>
        <v>#DIV/0!</v>
      </c>
      <c r="C50" s="14" t="e">
        <f>LOG10(2*('num. mol.'!J50+'num. mol.'!K50)/'num. mol.'!I50)</f>
        <v>#DIV/0!</v>
      </c>
    </row>
    <row r="51" spans="1:3" ht="12.75">
      <c r="A51">
        <f>óxidos!A51</f>
        <v>0</v>
      </c>
      <c r="B51" s="14" t="e">
        <f>4*'num. mol.'!B51/(1.5*'num. mol.'!C51+6*'num. mol.'!D51+4*'num. mol.'!E51+5*'num. mol.'!F51+5*'num. mol.'!H51+5.5*'num. mol.'!G51+5.5*'num. mol.'!I51+17*'num. mol.'!J51+19*'num. mol.'!K51)</f>
        <v>#DIV/0!</v>
      </c>
      <c r="C51" s="14" t="e">
        <f>LOG10(2*('num. mol.'!J51+'num. mol.'!K51)/'num. mol.'!I51)</f>
        <v>#DIV/0!</v>
      </c>
    </row>
    <row r="52" spans="1:3" ht="12.75">
      <c r="A52">
        <f>óxidos!A52</f>
        <v>0</v>
      </c>
      <c r="B52" s="14" t="e">
        <f>4*'num. mol.'!B52/(1.5*'num. mol.'!C52+6*'num. mol.'!D52+4*'num. mol.'!E52+5*'num. mol.'!F52+5*'num. mol.'!H52+5.5*'num. mol.'!G52+5.5*'num. mol.'!I52+17*'num. mol.'!J52+19*'num. mol.'!K52)</f>
        <v>#DIV/0!</v>
      </c>
      <c r="C52" s="14" t="e">
        <f>LOG10(2*('num. mol.'!J52+'num. mol.'!K52)/'num. mol.'!I52)</f>
        <v>#DIV/0!</v>
      </c>
    </row>
    <row r="53" spans="1:3" ht="12.75">
      <c r="A53">
        <f>óxidos!A53</f>
        <v>0</v>
      </c>
      <c r="B53" s="14" t="e">
        <f>4*'num. mol.'!B53/(1.5*'num. mol.'!C53+6*'num. mol.'!D53+4*'num. mol.'!E53+5*'num. mol.'!F53+5*'num. mol.'!H53+5.5*'num. mol.'!G53+5.5*'num. mol.'!I53+17*'num. mol.'!J53+19*'num. mol.'!K53)</f>
        <v>#DIV/0!</v>
      </c>
      <c r="C53" s="14" t="e">
        <f>LOG10(2*('num. mol.'!J53+'num. mol.'!K53)/'num. mol.'!I53)</f>
        <v>#DIV/0!</v>
      </c>
    </row>
    <row r="54" spans="1:3" ht="12.75">
      <c r="A54">
        <f>óxidos!A54</f>
        <v>0</v>
      </c>
      <c r="B54" s="14" t="e">
        <f>4*'num. mol.'!B54/(1.5*'num. mol.'!C54+6*'num. mol.'!D54+4*'num. mol.'!E54+5*'num. mol.'!F54+5*'num. mol.'!H54+5.5*'num. mol.'!G54+5.5*'num. mol.'!I54+17*'num. mol.'!J54+19*'num. mol.'!K54)</f>
        <v>#DIV/0!</v>
      </c>
      <c r="C54" s="14" t="e">
        <f>LOG10(2*('num. mol.'!J54+'num. mol.'!K54)/'num. mol.'!I54)</f>
        <v>#DIV/0!</v>
      </c>
    </row>
    <row r="55" spans="1:3" ht="12.75">
      <c r="A55">
        <f>óxidos!A55</f>
        <v>0</v>
      </c>
      <c r="B55" s="14" t="e">
        <f>4*'num. mol.'!B55/(1.5*'num. mol.'!C55+6*'num. mol.'!D55+4*'num. mol.'!E55+5*'num. mol.'!F55+5*'num. mol.'!H55+5.5*'num. mol.'!G55+5.5*'num. mol.'!I55+17*'num. mol.'!J55+19*'num. mol.'!K55)</f>
        <v>#DIV/0!</v>
      </c>
      <c r="C55" s="14" t="e">
        <f>LOG10(2*('num. mol.'!J55+'num. mol.'!K55)/'num. mol.'!I55)</f>
        <v>#DIV/0!</v>
      </c>
    </row>
    <row r="56" spans="1:3" ht="12.75">
      <c r="A56">
        <f>óxidos!A56</f>
        <v>0</v>
      </c>
      <c r="B56" s="14" t="e">
        <f>4*'num. mol.'!B56/(1.5*'num. mol.'!C56+6*'num. mol.'!D56+4*'num. mol.'!E56+5*'num. mol.'!F56+5*'num. mol.'!H56+5.5*'num. mol.'!G56+5.5*'num. mol.'!I56+17*'num. mol.'!J56+19*'num. mol.'!K56)</f>
        <v>#DIV/0!</v>
      </c>
      <c r="C56" s="14" t="e">
        <f>LOG10(2*('num. mol.'!J56+'num. mol.'!K56)/'num. mol.'!I56)</f>
        <v>#DIV/0!</v>
      </c>
    </row>
    <row r="57" spans="1:3" ht="12.75">
      <c r="A57">
        <f>óxidos!A57</f>
        <v>0</v>
      </c>
      <c r="B57" s="14" t="e">
        <f>4*'num. mol.'!B57/(1.5*'num. mol.'!C57+6*'num. mol.'!D57+4*'num. mol.'!E57+5*'num. mol.'!F57+5*'num. mol.'!H57+5.5*'num. mol.'!G57+5.5*'num. mol.'!I57+17*'num. mol.'!J57+19*'num. mol.'!K57)</f>
        <v>#DIV/0!</v>
      </c>
      <c r="C57" s="14" t="e">
        <f>LOG10(2*('num. mol.'!J57+'num. mol.'!K57)/'num. mol.'!I57)</f>
        <v>#DIV/0!</v>
      </c>
    </row>
    <row r="58" spans="1:3" ht="12.75">
      <c r="A58">
        <f>óxidos!A58</f>
        <v>0</v>
      </c>
      <c r="B58" s="14" t="e">
        <f>4*'num. mol.'!B58/(1.5*'num. mol.'!C58+6*'num. mol.'!D58+4*'num. mol.'!E58+5*'num. mol.'!F58+5*'num. mol.'!H58+5.5*'num. mol.'!G58+5.5*'num. mol.'!I58+17*'num. mol.'!J58+19*'num. mol.'!K58)</f>
        <v>#DIV/0!</v>
      </c>
      <c r="C58" s="14" t="e">
        <f>LOG10(2*('num. mol.'!J58+'num. mol.'!K58)/'num. mol.'!I58)</f>
        <v>#DIV/0!</v>
      </c>
    </row>
    <row r="59" spans="1:3" ht="12.75">
      <c r="A59">
        <f>óxidos!A59</f>
        <v>0</v>
      </c>
      <c r="B59" s="14" t="e">
        <f>4*'num. mol.'!B59/(1.5*'num. mol.'!C59+6*'num. mol.'!D59+4*'num. mol.'!E59+5*'num. mol.'!F59+5*'num. mol.'!H59+5.5*'num. mol.'!G59+5.5*'num. mol.'!I59+17*'num. mol.'!J59+19*'num. mol.'!K59)</f>
        <v>#DIV/0!</v>
      </c>
      <c r="C59" s="14" t="e">
        <f>LOG10(2*('num. mol.'!J59+'num. mol.'!K59)/'num. mol.'!I59)</f>
        <v>#DIV/0!</v>
      </c>
    </row>
    <row r="60" spans="1:3" ht="12.75">
      <c r="A60">
        <f>óxidos!A60</f>
        <v>0</v>
      </c>
      <c r="B60" s="14" t="e">
        <f>4*'num. mol.'!B60/(1.5*'num. mol.'!C60+6*'num. mol.'!D60+4*'num. mol.'!E60+5*'num. mol.'!F60+5*'num. mol.'!H60+5.5*'num. mol.'!G60+5.5*'num. mol.'!I60+17*'num. mol.'!J60+19*'num. mol.'!K60)</f>
        <v>#DIV/0!</v>
      </c>
      <c r="C60" s="14" t="e">
        <f>LOG10(2*('num. mol.'!J60+'num. mol.'!K60)/'num. mol.'!I60)</f>
        <v>#DIV/0!</v>
      </c>
    </row>
    <row r="61" spans="1:3" ht="12.75">
      <c r="A61">
        <f>óxidos!A61</f>
        <v>0</v>
      </c>
      <c r="B61" s="14" t="e">
        <f>4*'num. mol.'!B61/(1.5*'num. mol.'!C61+6*'num. mol.'!D61+4*'num. mol.'!E61+5*'num. mol.'!F61+5*'num. mol.'!H61+5.5*'num. mol.'!G61+5.5*'num. mol.'!I61+17*'num. mol.'!J61+19*'num. mol.'!K61)</f>
        <v>#DIV/0!</v>
      </c>
      <c r="C61" s="14" t="e">
        <f>LOG10(2*('num. mol.'!J61+'num. mol.'!K61)/'num. mol.'!I61)</f>
        <v>#DIV/0!</v>
      </c>
    </row>
    <row r="62" spans="1:3" ht="12.75">
      <c r="A62">
        <f>óxidos!A62</f>
        <v>0</v>
      </c>
      <c r="B62" s="14" t="e">
        <f>4*'num. mol.'!B62/(1.5*'num. mol.'!C62+6*'num. mol.'!D62+4*'num. mol.'!E62+5*'num. mol.'!F62+5*'num. mol.'!H62+5.5*'num. mol.'!G62+5.5*'num. mol.'!I62+17*'num. mol.'!J62+19*'num. mol.'!K62)</f>
        <v>#DIV/0!</v>
      </c>
      <c r="C62" s="14" t="e">
        <f>LOG10(2*('num. mol.'!J62+'num. mol.'!K62)/'num. mol.'!I62)</f>
        <v>#DIV/0!</v>
      </c>
    </row>
    <row r="63" spans="1:3" ht="12.75">
      <c r="A63">
        <f>óxidos!A63</f>
        <v>0</v>
      </c>
      <c r="B63" s="14" t="e">
        <f>4*'num. mol.'!B63/(1.5*'num. mol.'!C63+6*'num. mol.'!D63+4*'num. mol.'!E63+5*'num. mol.'!F63+5*'num. mol.'!H63+5.5*'num. mol.'!G63+5.5*'num. mol.'!I63+17*'num. mol.'!J63+19*'num. mol.'!K63)</f>
        <v>#DIV/0!</v>
      </c>
      <c r="C63" s="14" t="e">
        <f>LOG10(2*('num. mol.'!J63+'num. mol.'!K63)/'num. mol.'!I63)</f>
        <v>#DIV/0!</v>
      </c>
    </row>
    <row r="64" spans="1:3" ht="12.75">
      <c r="A64">
        <f>óxidos!A64</f>
        <v>0</v>
      </c>
      <c r="B64" s="14" t="e">
        <f>4*'num. mol.'!B64/(1.5*'num. mol.'!C64+6*'num. mol.'!D64+4*'num. mol.'!E64+5*'num. mol.'!F64+5*'num. mol.'!H64+5.5*'num. mol.'!G64+5.5*'num. mol.'!I64+17*'num. mol.'!J64+19*'num. mol.'!K64)</f>
        <v>#DIV/0!</v>
      </c>
      <c r="C64" s="14" t="e">
        <f>LOG10(2*('num. mol.'!J64+'num. mol.'!K64)/'num. mol.'!I64)</f>
        <v>#DIV/0!</v>
      </c>
    </row>
    <row r="65" spans="1:3" ht="12.75">
      <c r="A65">
        <f>óxidos!A65</f>
        <v>0</v>
      </c>
      <c r="B65" s="14" t="e">
        <f>4*'num. mol.'!B65/(1.5*'num. mol.'!C65+6*'num. mol.'!D65+4*'num. mol.'!E65+5*'num. mol.'!F65+5*'num. mol.'!H65+5.5*'num. mol.'!G65+5.5*'num. mol.'!I65+17*'num. mol.'!J65+19*'num. mol.'!K65)</f>
        <v>#DIV/0!</v>
      </c>
      <c r="C65" s="14" t="e">
        <f>LOG10(2*('num. mol.'!J65+'num. mol.'!K65)/'num. mol.'!I65)</f>
        <v>#DIV/0!</v>
      </c>
    </row>
    <row r="66" spans="1:3" ht="12.75">
      <c r="A66">
        <f>óxidos!A66</f>
        <v>0</v>
      </c>
      <c r="B66" s="14" t="e">
        <f>4*'num. mol.'!B66/(1.5*'num. mol.'!C66+6*'num. mol.'!D66+4*'num. mol.'!E66+5*'num. mol.'!F66+5*'num. mol.'!H66+5.5*'num. mol.'!G66+5.5*'num. mol.'!I66+17*'num. mol.'!J66+19*'num. mol.'!K66)</f>
        <v>#DIV/0!</v>
      </c>
      <c r="C66" s="14" t="e">
        <f>LOG10(2*('num. mol.'!J66+'num. mol.'!K66)/'num. mol.'!I66)</f>
        <v>#DIV/0!</v>
      </c>
    </row>
    <row r="67" spans="1:3" ht="12.75">
      <c r="A67">
        <f>óxidos!A67</f>
        <v>0</v>
      </c>
      <c r="B67" s="14" t="e">
        <f>4*'num. mol.'!B67/(1.5*'num. mol.'!C67+6*'num. mol.'!D67+4*'num. mol.'!E67+5*'num. mol.'!F67+5*'num. mol.'!H67+5.5*'num. mol.'!G67+5.5*'num. mol.'!I67+17*'num. mol.'!J67+19*'num. mol.'!K67)</f>
        <v>#DIV/0!</v>
      </c>
      <c r="C67" s="14" t="e">
        <f>LOG10(2*('num. mol.'!J67+'num. mol.'!K67)/'num. mol.'!I67)</f>
        <v>#DIV/0!</v>
      </c>
    </row>
    <row r="68" spans="1:3" ht="12.75">
      <c r="A68">
        <f>óxidos!A68</f>
        <v>0</v>
      </c>
      <c r="B68" s="14" t="e">
        <f>4*'num. mol.'!B68/(1.5*'num. mol.'!C68+6*'num. mol.'!D68+4*'num. mol.'!E68+5*'num. mol.'!F68+5*'num. mol.'!H68+5.5*'num. mol.'!G68+5.5*'num. mol.'!I68+17*'num. mol.'!J68+19*'num. mol.'!K68)</f>
        <v>#DIV/0!</v>
      </c>
      <c r="C68" s="14" t="e">
        <f>LOG10(2*('num. mol.'!J68+'num. mol.'!K68)/'num. mol.'!I68)</f>
        <v>#DIV/0!</v>
      </c>
    </row>
    <row r="69" spans="1:3" ht="12.75">
      <c r="A69">
        <f>óxidos!A69</f>
        <v>0</v>
      </c>
      <c r="B69" s="14" t="e">
        <f>4*'num. mol.'!B69/(1.5*'num. mol.'!C69+6*'num. mol.'!D69+4*'num. mol.'!E69+5*'num. mol.'!F69+5*'num. mol.'!H69+5.5*'num. mol.'!G69+5.5*'num. mol.'!I69+17*'num. mol.'!J69+19*'num. mol.'!K69)</f>
        <v>#DIV/0!</v>
      </c>
      <c r="C69" s="14" t="e">
        <f>LOG10(2*('num. mol.'!J69+'num. mol.'!K69)/'num. mol.'!I69)</f>
        <v>#DIV/0!</v>
      </c>
    </row>
    <row r="70" spans="1:3" ht="12.75">
      <c r="A70">
        <f>óxidos!A70</f>
        <v>0</v>
      </c>
      <c r="B70" s="14" t="e">
        <f>4*'num. mol.'!B70/(1.5*'num. mol.'!C70+6*'num. mol.'!D70+4*'num. mol.'!E70+5*'num. mol.'!F70+5*'num. mol.'!H70+5.5*'num. mol.'!G70+5.5*'num. mol.'!I70+17*'num. mol.'!J70+19*'num. mol.'!K70)</f>
        <v>#DIV/0!</v>
      </c>
      <c r="C70" s="14" t="e">
        <f>LOG10(2*('num. mol.'!J70+'num. mol.'!K70)/'num. mol.'!I70)</f>
        <v>#DIV/0!</v>
      </c>
    </row>
    <row r="71" spans="1:3" ht="12.75">
      <c r="A71">
        <f>óxidos!A71</f>
        <v>0</v>
      </c>
      <c r="B71" s="14" t="e">
        <f>4*'num. mol.'!B71/(1.5*'num. mol.'!C71+6*'num. mol.'!D71+4*'num. mol.'!E71+5*'num. mol.'!F71+5*'num. mol.'!H71+5.5*'num. mol.'!G71+5.5*'num. mol.'!I71+17*'num. mol.'!J71+19*'num. mol.'!K71)</f>
        <v>#DIV/0!</v>
      </c>
      <c r="C71" s="14" t="e">
        <f>LOG10(2*('num. mol.'!J71+'num. mol.'!K71)/'num. mol.'!I71)</f>
        <v>#DIV/0!</v>
      </c>
    </row>
    <row r="72" spans="1:3" ht="12.75">
      <c r="A72">
        <f>óxidos!A72</f>
        <v>0</v>
      </c>
      <c r="B72" s="14" t="e">
        <f>4*'num. mol.'!B72/(1.5*'num. mol.'!C72+6*'num. mol.'!D72+4*'num. mol.'!E72+5*'num. mol.'!F72+5*'num. mol.'!H72+5.5*'num. mol.'!G72+5.5*'num. mol.'!I72+17*'num. mol.'!J72+19*'num. mol.'!K72)</f>
        <v>#DIV/0!</v>
      </c>
      <c r="C72" s="14" t="e">
        <f>LOG10(2*('num. mol.'!J72+'num. mol.'!K72)/'num. mol.'!I72)</f>
        <v>#DIV/0!</v>
      </c>
    </row>
    <row r="73" spans="1:3" ht="12.75">
      <c r="A73">
        <f>óxidos!A73</f>
        <v>0</v>
      </c>
      <c r="B73" s="14" t="e">
        <f>4*'num. mol.'!B73/(1.5*'num. mol.'!C73+6*'num. mol.'!D73+4*'num. mol.'!E73+5*'num. mol.'!F73+5*'num. mol.'!H73+5.5*'num. mol.'!G73+5.5*'num. mol.'!I73+17*'num. mol.'!J73+19*'num. mol.'!K73)</f>
        <v>#DIV/0!</v>
      </c>
      <c r="C73" s="14" t="e">
        <f>LOG10(2*('num. mol.'!J73+'num. mol.'!K73)/'num. mol.'!I73)</f>
        <v>#DIV/0!</v>
      </c>
    </row>
    <row r="74" spans="1:3" ht="12.75">
      <c r="A74">
        <f>óxidos!A74</f>
        <v>0</v>
      </c>
      <c r="B74" s="14" t="e">
        <f>4*'num. mol.'!B74/(1.5*'num. mol.'!C74+6*'num. mol.'!D74+4*'num. mol.'!E74+5*'num. mol.'!F74+5*'num. mol.'!H74+5.5*'num. mol.'!G74+5.5*'num. mol.'!I74+17*'num. mol.'!J74+19*'num. mol.'!K74)</f>
        <v>#DIV/0!</v>
      </c>
      <c r="C74" s="14" t="e">
        <f>LOG10(2*('num. mol.'!J74+'num. mol.'!K74)/'num. mol.'!I74)</f>
        <v>#DIV/0!</v>
      </c>
    </row>
    <row r="75" spans="1:3" ht="12.75">
      <c r="A75">
        <f>óxidos!A75</f>
        <v>0</v>
      </c>
      <c r="B75" s="14" t="e">
        <f>4*'num. mol.'!B75/(1.5*'num. mol.'!C75+6*'num. mol.'!D75+4*'num. mol.'!E75+5*'num. mol.'!F75+5*'num. mol.'!H75+5.5*'num. mol.'!G75+5.5*'num. mol.'!I75+17*'num. mol.'!J75+19*'num. mol.'!K75)</f>
        <v>#DIV/0!</v>
      </c>
      <c r="C75" s="14" t="e">
        <f>LOG10(2*('num. mol.'!J75+'num. mol.'!K75)/'num. mol.'!I75)</f>
        <v>#DIV/0!</v>
      </c>
    </row>
    <row r="76" spans="1:3" ht="12.75">
      <c r="A76">
        <f>óxidos!A76</f>
        <v>0</v>
      </c>
      <c r="B76" s="14" t="e">
        <f>4*'num. mol.'!B76/(1.5*'num. mol.'!C76+6*'num. mol.'!D76+4*'num. mol.'!E76+5*'num. mol.'!F76+5*'num. mol.'!H76+5.5*'num. mol.'!G76+5.5*'num. mol.'!I76+17*'num. mol.'!J76+19*'num. mol.'!K76)</f>
        <v>#DIV/0!</v>
      </c>
      <c r="C76" s="14" t="e">
        <f>LOG10(2*('num. mol.'!J76+'num. mol.'!K76)/'num. mol.'!I76)</f>
        <v>#DIV/0!</v>
      </c>
    </row>
    <row r="77" spans="1:3" ht="12.75">
      <c r="A77">
        <f>óxidos!A77</f>
        <v>0</v>
      </c>
      <c r="B77" s="14" t="e">
        <f>4*'num. mol.'!B77/(1.5*'num. mol.'!C77+6*'num. mol.'!D77+4*'num. mol.'!E77+5*'num. mol.'!F77+5*'num. mol.'!H77+5.5*'num. mol.'!G77+5.5*'num. mol.'!I77+17*'num. mol.'!J77+19*'num. mol.'!K77)</f>
        <v>#DIV/0!</v>
      </c>
      <c r="C77" s="14" t="e">
        <f>LOG10(2*('num. mol.'!J77+'num. mol.'!K77)/'num. mol.'!I77)</f>
        <v>#DIV/0!</v>
      </c>
    </row>
    <row r="78" spans="1:3" ht="12.75">
      <c r="A78">
        <f>óxidos!A78</f>
        <v>0</v>
      </c>
      <c r="B78" s="14" t="e">
        <f>4*'num. mol.'!B78/(1.5*'num. mol.'!C78+6*'num. mol.'!D78+4*'num. mol.'!E78+5*'num. mol.'!F78+5*'num. mol.'!H78+5.5*'num. mol.'!G78+5.5*'num. mol.'!I78+17*'num. mol.'!J78+19*'num. mol.'!K78)</f>
        <v>#DIV/0!</v>
      </c>
      <c r="C78" s="14" t="e">
        <f>LOG10(2*('num. mol.'!J78+'num. mol.'!K78)/'num. mol.'!I78)</f>
        <v>#DIV/0!</v>
      </c>
    </row>
    <row r="79" spans="1:3" ht="12.75">
      <c r="A79">
        <f>óxidos!A79</f>
        <v>0</v>
      </c>
      <c r="B79" s="14" t="e">
        <f>4*'num. mol.'!B79/(1.5*'num. mol.'!C79+6*'num. mol.'!D79+4*'num. mol.'!E79+5*'num. mol.'!F79+5*'num. mol.'!H79+5.5*'num. mol.'!G79+5.5*'num. mol.'!I79+17*'num. mol.'!J79+19*'num. mol.'!K79)</f>
        <v>#DIV/0!</v>
      </c>
      <c r="C79" s="14" t="e">
        <f>LOG10(2*('num. mol.'!J79+'num. mol.'!K79)/'num. mol.'!I79)</f>
        <v>#DIV/0!</v>
      </c>
    </row>
    <row r="80" spans="1:3" ht="12.75">
      <c r="A80">
        <f>óxidos!A80</f>
        <v>0</v>
      </c>
      <c r="B80" s="14" t="e">
        <f>4*'num. mol.'!B80/(1.5*'num. mol.'!C80+6*'num. mol.'!D80+4*'num. mol.'!E80+5*'num. mol.'!F80+5*'num. mol.'!H80+5.5*'num. mol.'!G80+5.5*'num. mol.'!I80+17*'num. mol.'!J80+19*'num. mol.'!K80)</f>
        <v>#DIV/0!</v>
      </c>
      <c r="C80" s="14" t="e">
        <f>LOG10(2*('num. mol.'!J80+'num. mol.'!K80)/'num. mol.'!I80)</f>
        <v>#DIV/0!</v>
      </c>
    </row>
    <row r="81" spans="1:3" ht="12.75">
      <c r="A81">
        <f>óxidos!A81</f>
        <v>0</v>
      </c>
      <c r="B81" s="14" t="e">
        <f>4*'num. mol.'!B81/(1.5*'num. mol.'!C81+6*'num. mol.'!D81+4*'num. mol.'!E81+5*'num. mol.'!F81+5*'num. mol.'!H81+5.5*'num. mol.'!G81+5.5*'num. mol.'!I81+17*'num. mol.'!J81+19*'num. mol.'!K81)</f>
        <v>#DIV/0!</v>
      </c>
      <c r="C81" s="14" t="e">
        <f>LOG10(2*('num. mol.'!J81+'num. mol.'!K81)/'num. mol.'!I81)</f>
        <v>#DIV/0!</v>
      </c>
    </row>
    <row r="82" spans="1:3" ht="12.75">
      <c r="A82">
        <f>óxidos!A82</f>
        <v>0</v>
      </c>
      <c r="B82" s="14" t="e">
        <f>4*'num. mol.'!B82/(1.5*'num. mol.'!C82+6*'num. mol.'!D82+4*'num. mol.'!E82+5*'num. mol.'!F82+5*'num. mol.'!H82+5.5*'num. mol.'!G82+5.5*'num. mol.'!I82+17*'num. mol.'!J82+19*'num. mol.'!K82)</f>
        <v>#DIV/0!</v>
      </c>
      <c r="C82" s="14" t="e">
        <f>LOG10(2*('num. mol.'!J82+'num. mol.'!K82)/'num. mol.'!I82)</f>
        <v>#DIV/0!</v>
      </c>
    </row>
    <row r="83" spans="1:3" ht="12.75">
      <c r="A83">
        <f>óxidos!A83</f>
        <v>0</v>
      </c>
      <c r="B83" s="14" t="e">
        <f>4*'num. mol.'!B83/(1.5*'num. mol.'!C83+6*'num. mol.'!D83+4*'num. mol.'!E83+5*'num. mol.'!F83+5*'num. mol.'!H83+5.5*'num. mol.'!G83+5.5*'num. mol.'!I83+17*'num. mol.'!J83+19*'num. mol.'!K83)</f>
        <v>#DIV/0!</v>
      </c>
      <c r="C83" s="14" t="e">
        <f>LOG10(2*('num. mol.'!J83+'num. mol.'!K83)/'num. mol.'!I83)</f>
        <v>#DIV/0!</v>
      </c>
    </row>
    <row r="84" spans="1:3" ht="12.75">
      <c r="A84">
        <f>óxidos!A84</f>
        <v>0</v>
      </c>
      <c r="B84" s="14" t="e">
        <f>4*'num. mol.'!B84/(1.5*'num. mol.'!C84+6*'num. mol.'!D84+4*'num. mol.'!E84+5*'num. mol.'!F84+5*'num. mol.'!H84+5.5*'num. mol.'!G84+5.5*'num. mol.'!I84+17*'num. mol.'!J84+19*'num. mol.'!K84)</f>
        <v>#DIV/0!</v>
      </c>
      <c r="C84" s="14" t="e">
        <f>LOG10(2*('num. mol.'!J84+'num. mol.'!K84)/'num. mol.'!I84)</f>
        <v>#DIV/0!</v>
      </c>
    </row>
    <row r="85" spans="1:3" ht="12.75">
      <c r="A85">
        <f>óxidos!A85</f>
        <v>0</v>
      </c>
      <c r="B85" s="14" t="e">
        <f>4*'num. mol.'!B85/(1.5*'num. mol.'!C85+6*'num. mol.'!D85+4*'num. mol.'!E85+5*'num. mol.'!F85+5*'num. mol.'!H85+5.5*'num. mol.'!G85+5.5*'num. mol.'!I85+17*'num. mol.'!J85+19*'num. mol.'!K85)</f>
        <v>#DIV/0!</v>
      </c>
      <c r="C85" s="14" t="e">
        <f>LOG10(2*('num. mol.'!J85+'num. mol.'!K85)/'num. mol.'!I85)</f>
        <v>#DIV/0!</v>
      </c>
    </row>
    <row r="86" spans="1:3" ht="12.75">
      <c r="A86">
        <f>óxidos!A86</f>
        <v>0</v>
      </c>
      <c r="B86" s="14" t="e">
        <f>4*'num. mol.'!B86/(1.5*'num. mol.'!C86+6*'num. mol.'!D86+4*'num. mol.'!E86+5*'num. mol.'!F86+5*'num. mol.'!H86+5.5*'num. mol.'!G86+5.5*'num. mol.'!I86+17*'num. mol.'!J86+19*'num. mol.'!K86)</f>
        <v>#DIV/0!</v>
      </c>
      <c r="C86" s="14" t="e">
        <f>LOG10(2*('num. mol.'!J86+'num. mol.'!K86)/'num. mol.'!I86)</f>
        <v>#DIV/0!</v>
      </c>
    </row>
    <row r="87" spans="1:3" ht="12.75">
      <c r="A87">
        <f>óxidos!A87</f>
        <v>0</v>
      </c>
      <c r="B87" s="14" t="e">
        <f>4*'num. mol.'!B87/(1.5*'num. mol.'!C87+6*'num. mol.'!D87+4*'num. mol.'!E87+5*'num. mol.'!F87+5*'num. mol.'!H87+5.5*'num. mol.'!G87+5.5*'num. mol.'!I87+17*'num. mol.'!J87+19*'num. mol.'!K87)</f>
        <v>#DIV/0!</v>
      </c>
      <c r="C87" s="14" t="e">
        <f>LOG10(2*('num. mol.'!J87+'num. mol.'!K87)/'num. mol.'!I87)</f>
        <v>#DIV/0!</v>
      </c>
    </row>
    <row r="88" spans="1:3" ht="12.75">
      <c r="A88">
        <f>óxidos!A88</f>
        <v>0</v>
      </c>
      <c r="B88" s="14" t="e">
        <f>4*'num. mol.'!B88/(1.5*'num. mol.'!C88+6*'num. mol.'!D88+4*'num. mol.'!E88+5*'num. mol.'!F88+5*'num. mol.'!H88+5.5*'num. mol.'!G88+5.5*'num. mol.'!I88+17*'num. mol.'!J88+19*'num. mol.'!K88)</f>
        <v>#DIV/0!</v>
      </c>
      <c r="C88" s="14" t="e">
        <f>LOG10(2*('num. mol.'!J88+'num. mol.'!K88)/'num. mol.'!I88)</f>
        <v>#DIV/0!</v>
      </c>
    </row>
    <row r="89" spans="1:3" ht="12.75">
      <c r="A89">
        <f>óxidos!A89</f>
        <v>0</v>
      </c>
      <c r="B89" s="14" t="e">
        <f>4*'num. mol.'!B89/(1.5*'num. mol.'!C89+6*'num. mol.'!D89+4*'num. mol.'!E89+5*'num. mol.'!F89+5*'num. mol.'!H89+5.5*'num. mol.'!G89+5.5*'num. mol.'!I89+17*'num. mol.'!J89+19*'num. mol.'!K89)</f>
        <v>#DIV/0!</v>
      </c>
      <c r="C89" s="14" t="e">
        <f>LOG10(2*('num. mol.'!J89+'num. mol.'!K89)/'num. mol.'!I89)</f>
        <v>#DIV/0!</v>
      </c>
    </row>
    <row r="90" spans="1:3" ht="12.75">
      <c r="A90">
        <f>óxidos!A90</f>
        <v>0</v>
      </c>
      <c r="B90" s="14" t="e">
        <f>4*'num. mol.'!B90/(1.5*'num. mol.'!C90+6*'num. mol.'!D90+4*'num. mol.'!E90+5*'num. mol.'!F90+5*'num. mol.'!H90+5.5*'num. mol.'!G90+5.5*'num. mol.'!I90+17*'num. mol.'!J90+19*'num. mol.'!K90)</f>
        <v>#DIV/0!</v>
      </c>
      <c r="C90" s="14" t="e">
        <f>LOG10(2*('num. mol.'!J90+'num. mol.'!K90)/'num. mol.'!I90)</f>
        <v>#DIV/0!</v>
      </c>
    </row>
    <row r="91" spans="1:3" ht="12.75">
      <c r="A91">
        <f>óxidos!A91</f>
        <v>0</v>
      </c>
      <c r="B91" s="14" t="e">
        <f>4*'num. mol.'!B91/(1.5*'num. mol.'!C91+6*'num. mol.'!D91+4*'num. mol.'!E91+5*'num. mol.'!F91+5*'num. mol.'!H91+5.5*'num. mol.'!G91+5.5*'num. mol.'!I91+17*'num. mol.'!J91+19*'num. mol.'!K91)</f>
        <v>#DIV/0!</v>
      </c>
      <c r="C91" s="14" t="e">
        <f>LOG10(2*('num. mol.'!J91+'num. mol.'!K91)/'num. mol.'!I91)</f>
        <v>#DIV/0!</v>
      </c>
    </row>
    <row r="92" spans="1:3" ht="12.75">
      <c r="A92">
        <f>óxidos!A92</f>
        <v>0</v>
      </c>
      <c r="B92" s="14" t="e">
        <f>4*'num. mol.'!B92/(1.5*'num. mol.'!C92+6*'num. mol.'!D92+4*'num. mol.'!E92+5*'num. mol.'!F92+5*'num. mol.'!H92+5.5*'num. mol.'!G92+5.5*'num. mol.'!I92+17*'num. mol.'!J92+19*'num. mol.'!K92)</f>
        <v>#DIV/0!</v>
      </c>
      <c r="C92" s="14" t="e">
        <f>LOG10(2*('num. mol.'!J92+'num. mol.'!K92)/'num. mol.'!I92)</f>
        <v>#DIV/0!</v>
      </c>
    </row>
    <row r="93" spans="1:3" ht="12.75">
      <c r="A93">
        <f>óxidos!A93</f>
        <v>0</v>
      </c>
      <c r="B93" s="14" t="e">
        <f>4*'num. mol.'!B93/(1.5*'num. mol.'!C93+6*'num. mol.'!D93+4*'num. mol.'!E93+5*'num. mol.'!F93+5*'num. mol.'!H93+5.5*'num. mol.'!G93+5.5*'num. mol.'!I93+17*'num. mol.'!J93+19*'num. mol.'!K93)</f>
        <v>#DIV/0!</v>
      </c>
      <c r="C93" s="14" t="e">
        <f>LOG10(2*('num. mol.'!J93+'num. mol.'!K93)/'num. mol.'!I93)</f>
        <v>#DIV/0!</v>
      </c>
    </row>
    <row r="94" spans="1:3" ht="12.75">
      <c r="A94">
        <f>óxidos!A94</f>
        <v>0</v>
      </c>
      <c r="B94" s="14" t="e">
        <f>4*'num. mol.'!B94/(1.5*'num. mol.'!C94+6*'num. mol.'!D94+4*'num. mol.'!E94+5*'num. mol.'!F94+5*'num. mol.'!H94+5.5*'num. mol.'!G94+5.5*'num. mol.'!I94+17*'num. mol.'!J94+19*'num. mol.'!K94)</f>
        <v>#DIV/0!</v>
      </c>
      <c r="C94" s="14" t="e">
        <f>LOG10(2*('num. mol.'!J94+'num. mol.'!K94)/'num. mol.'!I94)</f>
        <v>#DIV/0!</v>
      </c>
    </row>
    <row r="95" spans="1:3" ht="12.75">
      <c r="A95">
        <f>óxidos!A95</f>
        <v>0</v>
      </c>
      <c r="B95" s="14" t="e">
        <f>4*'num. mol.'!B95/(1.5*'num. mol.'!C95+6*'num. mol.'!D95+4*'num. mol.'!E95+5*'num. mol.'!F95+5*'num. mol.'!H95+5.5*'num. mol.'!G95+5.5*'num. mol.'!I95+17*'num. mol.'!J95+19*'num. mol.'!K95)</f>
        <v>#DIV/0!</v>
      </c>
      <c r="C95" s="14" t="e">
        <f>LOG10(2*('num. mol.'!J95+'num. mol.'!K95)/'num. mol.'!I95)</f>
        <v>#DIV/0!</v>
      </c>
    </row>
    <row r="96" spans="1:3" ht="12.75">
      <c r="A96">
        <f>óxidos!A96</f>
        <v>0</v>
      </c>
      <c r="B96" s="14" t="e">
        <f>4*'num. mol.'!B96/(1.5*'num. mol.'!C96+6*'num. mol.'!D96+4*'num. mol.'!E96+5*'num. mol.'!F96+5*'num. mol.'!H96+5.5*'num. mol.'!G96+5.5*'num. mol.'!I96+17*'num. mol.'!J96+19*'num. mol.'!K96)</f>
        <v>#DIV/0!</v>
      </c>
      <c r="C96" s="14" t="e">
        <f>LOG10(2*('num. mol.'!J96+'num. mol.'!K96)/'num. mol.'!I96)</f>
        <v>#DIV/0!</v>
      </c>
    </row>
    <row r="97" spans="1:3" ht="12.75">
      <c r="A97">
        <f>óxidos!A97</f>
        <v>0</v>
      </c>
      <c r="B97" s="14" t="e">
        <f>4*'num. mol.'!B97/(1.5*'num. mol.'!C97+6*'num. mol.'!D97+4*'num. mol.'!E97+5*'num. mol.'!F97+5*'num. mol.'!H97+5.5*'num. mol.'!G97+5.5*'num. mol.'!I97+17*'num. mol.'!J97+19*'num. mol.'!K97)</f>
        <v>#DIV/0!</v>
      </c>
      <c r="C97" s="14" t="e">
        <f>LOG10(2*('num. mol.'!J97+'num. mol.'!K97)/'num. mol.'!I97)</f>
        <v>#DIV/0!</v>
      </c>
    </row>
    <row r="98" spans="1:3" ht="12.75">
      <c r="A98">
        <f>óxidos!A98</f>
        <v>0</v>
      </c>
      <c r="B98" s="14" t="e">
        <f>4*'num. mol.'!B98/(1.5*'num. mol.'!C98+6*'num. mol.'!D98+4*'num. mol.'!E98+5*'num. mol.'!F98+5*'num. mol.'!H98+5.5*'num. mol.'!G98+5.5*'num. mol.'!I98+17*'num. mol.'!J98+19*'num. mol.'!K98)</f>
        <v>#DIV/0!</v>
      </c>
      <c r="C98" s="14" t="e">
        <f>LOG10(2*('num. mol.'!J98+'num. mol.'!K98)/'num. mol.'!I98)</f>
        <v>#DIV/0!</v>
      </c>
    </row>
    <row r="99" spans="1:3" ht="12.75">
      <c r="A99">
        <f>óxidos!A99</f>
        <v>0</v>
      </c>
      <c r="B99" s="14" t="e">
        <f>4*'num. mol.'!B99/(1.5*'num. mol.'!C99+6*'num. mol.'!D99+4*'num. mol.'!E99+5*'num. mol.'!F99+5*'num. mol.'!H99+5.5*'num. mol.'!G99+5.5*'num. mol.'!I99+17*'num. mol.'!J99+19*'num. mol.'!K99)</f>
        <v>#DIV/0!</v>
      </c>
      <c r="C99" s="14" t="e">
        <f>LOG10(2*('num. mol.'!J99+'num. mol.'!K99)/'num. mol.'!I99)</f>
        <v>#DIV/0!</v>
      </c>
    </row>
    <row r="100" spans="1:3" ht="12.75">
      <c r="A100">
        <f>óxidos!A100</f>
        <v>0</v>
      </c>
      <c r="B100" s="14" t="e">
        <f>4*'num. mol.'!B100/(1.5*'num. mol.'!C100+6*'num. mol.'!D100+4*'num. mol.'!E100+5*'num. mol.'!F100+5*'num. mol.'!H100+5.5*'num. mol.'!G100+5.5*'num. mol.'!I100+17*'num. mol.'!J100+19*'num. mol.'!K100)</f>
        <v>#DIV/0!</v>
      </c>
      <c r="C100" s="14" t="e">
        <f>LOG10(2*('num. mol.'!J100+'num. mol.'!K100)/'num. mol.'!I100)</f>
        <v>#DIV/0!</v>
      </c>
    </row>
    <row r="101" spans="1:3" ht="12.75">
      <c r="A101">
        <f>óxidos!A101</f>
        <v>0</v>
      </c>
      <c r="B101" s="14" t="e">
        <f>4*'num. mol.'!B101/(1.5*'num. mol.'!C101+6*'num. mol.'!D101+4*'num. mol.'!E101+5*'num. mol.'!F101+5*'num. mol.'!H101+5.5*'num. mol.'!G101+5.5*'num. mol.'!I101+17*'num. mol.'!J101+19*'num. mol.'!K101)</f>
        <v>#DIV/0!</v>
      </c>
      <c r="C101" s="14" t="e">
        <f>LOG10(2*('num. mol.'!J101+'num. mol.'!K101)/'num. mol.'!I101)</f>
        <v>#DIV/0!</v>
      </c>
    </row>
    <row r="102" spans="2:3" ht="12.75">
      <c r="B102" s="14"/>
      <c r="C102" s="14"/>
    </row>
  </sheetData>
  <sheetProtection password="E301" sheet="1" objects="1" scenarios="1"/>
  <printOptions horizontalCentered="1" verticalCentered="1"/>
  <pageMargins left="0.75" right="0.75" top="1" bottom="1" header="0" footer="0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 &amp; Montxi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Bea</dc:creator>
  <cp:keywords/>
  <dc:description/>
  <cp:lastModifiedBy>f bea</cp:lastModifiedBy>
  <cp:lastPrinted>2002-11-25T22:02:08Z</cp:lastPrinted>
  <dcterms:created xsi:type="dcterms:W3CDTF">2002-11-20T17:01:46Z</dcterms:created>
  <dcterms:modified xsi:type="dcterms:W3CDTF">2002-11-26T22:17:49Z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