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0860" windowHeight="5955" activeTab="0"/>
  </bookViews>
  <sheets>
    <sheet name="Datos muestrales" sheetId="1" r:id="rId1"/>
    <sheet name="Estadísticos muestrales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<sst xmlns="http://schemas.openxmlformats.org/spreadsheetml/2006/main" count="58" uniqueCount="22">
  <si>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Introduzca los valores en las celdas en blanco</t>
  </si>
  <si>
    <t>Tamaño de la muestra =</t>
  </si>
  <si>
    <t>Cuasi varianza =</t>
  </si>
  <si>
    <t>Nivel de confianza =</t>
  </si>
  <si>
    <t>Intervalo bilateral</t>
  </si>
  <si>
    <t>Intervalos unilaterales</t>
  </si>
  <si>
    <t>Cota inferior =</t>
  </si>
  <si>
    <t>Cota superior =</t>
  </si>
  <si>
    <t>Caso de media poblacional conocida =</t>
  </si>
  <si>
    <t>Cuantil alfa/2 =</t>
  </si>
  <si>
    <t>Cuantil 1-alfa/2 =</t>
  </si>
  <si>
    <t>INTERVALOS DE CONFIANZA PARA LA VARIANZA (CON ESTADÍSTICOS MUESTRALES)</t>
  </si>
  <si>
    <t>Límite inferior =</t>
  </si>
  <si>
    <t>Límite super =</t>
  </si>
  <si>
    <t>Cuantil alfa =</t>
  </si>
  <si>
    <t>Cuantil 1-alfa =</t>
  </si>
  <si>
    <t>Caso de media poblacional desconocida</t>
  </si>
  <si>
    <t>Media muestral* =</t>
  </si>
  <si>
    <t>* Introducir valor sólo para media poblacional conocida</t>
  </si>
  <si>
    <t>Muestra</t>
  </si>
  <si>
    <t>Media muestral =</t>
  </si>
  <si>
    <t>INTERVALOS DE CONFIANZA PARA LA VARIANZA (CON DATOS MUESTRALES)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</si>
</sst>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b/>
      <u val="single"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0" xfId="0" applyFill="1" applyAlignment="1">
      <alignment horizontal="center"/>
    </xf>
    <xf numFmtId="0" fontId="3" fillId="4" borderId="3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1" xfId="0" applyFon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5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9.421875" style="26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1:5" ht="16.5">
      <c r="A1" s="25"/>
      <c r="B1" s="2" t="s">
        <v>21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3" ht="12.75">
      <c r="A3" s="27" t="s">
        <v>19</v>
      </c>
    </row>
    <row r="4" spans="1:4" ht="12.75">
      <c r="A4" s="26">
        <v>97.5</v>
      </c>
      <c r="B4" s="4" t="s">
        <v>1</v>
      </c>
      <c r="C4" s="4"/>
      <c r="D4" s="29">
        <f>COUNT(A:A)</f>
        <v>10</v>
      </c>
    </row>
    <row r="5" spans="1:4" ht="12.75">
      <c r="A5" s="26">
        <v>97.3</v>
      </c>
      <c r="B5" s="6" t="s">
        <v>2</v>
      </c>
      <c r="C5" s="7"/>
      <c r="D5" s="19">
        <f>VAR(A:A)</f>
        <v>0.19377777777521665</v>
      </c>
    </row>
    <row r="6" spans="1:4" ht="12.75">
      <c r="A6" s="26">
        <v>97.7</v>
      </c>
      <c r="B6" s="22" t="s">
        <v>3</v>
      </c>
      <c r="C6" s="23"/>
      <c r="D6" s="8">
        <v>0.95</v>
      </c>
    </row>
    <row r="7" spans="1:5" ht="12.75">
      <c r="A7" s="26">
        <v>98</v>
      </c>
      <c r="B7" s="6" t="s">
        <v>20</v>
      </c>
      <c r="C7" s="7"/>
      <c r="D7" s="29">
        <f>AVERAGE(A:A)</f>
        <v>97.36</v>
      </c>
      <c r="E7" s="24"/>
    </row>
    <row r="8" ht="12.75">
      <c r="A8" s="26">
        <v>97.8</v>
      </c>
    </row>
    <row r="9" spans="1:6" ht="12.75">
      <c r="A9" s="28">
        <v>96.6</v>
      </c>
      <c r="B9" s="10" t="s">
        <v>8</v>
      </c>
      <c r="C9" s="11"/>
      <c r="D9" s="11"/>
      <c r="E9" s="12">
        <v>97.5</v>
      </c>
      <c r="F9" s="7"/>
    </row>
    <row r="10" spans="1:6" ht="12.75">
      <c r="A10" s="26">
        <v>97.2</v>
      </c>
      <c r="B10" s="13"/>
      <c r="C10" s="14"/>
      <c r="D10" s="14"/>
      <c r="E10" s="14"/>
      <c r="F10" s="15"/>
    </row>
    <row r="11" spans="1:6" ht="12.75">
      <c r="A11" s="26">
        <v>96.9</v>
      </c>
      <c r="B11" s="16" t="s">
        <v>4</v>
      </c>
      <c r="C11" s="7"/>
      <c r="D11" s="14"/>
      <c r="E11" s="17" t="s">
        <v>5</v>
      </c>
      <c r="F11" s="7"/>
    </row>
    <row r="12" spans="1:6" ht="12.75">
      <c r="A12" s="26">
        <v>97</v>
      </c>
      <c r="B12" s="18" t="s">
        <v>9</v>
      </c>
      <c r="C12" s="19">
        <f>CHIINV(D6+(1-D6)/2,D4)</f>
        <v>3.2469634994480856</v>
      </c>
      <c r="D12" s="14"/>
      <c r="E12" s="18" t="s">
        <v>14</v>
      </c>
      <c r="F12" s="19">
        <f>CHIINV(D6,D4)</f>
        <v>3.940295346645934</v>
      </c>
    </row>
    <row r="13" spans="1:6" ht="12.75">
      <c r="A13" s="26">
        <v>97.6</v>
      </c>
      <c r="B13" s="6" t="s">
        <v>10</v>
      </c>
      <c r="C13" s="19">
        <f>CHIINV((1-D6)/2,D4)</f>
        <v>20.48320072037188</v>
      </c>
      <c r="D13" s="14"/>
      <c r="E13" s="6" t="s">
        <v>15</v>
      </c>
      <c r="F13" s="19">
        <f>CHIINV(1-D6,D4)</f>
        <v>18.307029036847496</v>
      </c>
    </row>
    <row r="14" spans="2:6" ht="12.75">
      <c r="B14" s="6" t="s">
        <v>12</v>
      </c>
      <c r="C14" s="19">
        <f>((D5*(D4-1)/D4+(D7-E9)^2)*D4)/C13</f>
        <v>0.09471176045487338</v>
      </c>
      <c r="D14" s="14"/>
      <c r="E14" s="6" t="s">
        <v>6</v>
      </c>
      <c r="F14" s="19">
        <f>((D5*(D4-1)/D4+(D7-E9)^2)*D4)/F13</f>
        <v>0.10597022575712388</v>
      </c>
    </row>
    <row r="15" spans="2:6" ht="12.75">
      <c r="B15" s="6" t="s">
        <v>13</v>
      </c>
      <c r="C15" s="19">
        <f>((D5*(D4-1)/D4+(D7-E9)^2)*D4)/C12</f>
        <v>0.5974813083998972</v>
      </c>
      <c r="D15" s="20"/>
      <c r="E15" s="6" t="s">
        <v>7</v>
      </c>
      <c r="F15" s="19">
        <f>((D5*(D4-1)/D4+(D7-E9)^2)*D4)/F12</f>
        <v>0.4923488797935723</v>
      </c>
    </row>
    <row r="18" spans="2:6" ht="12.75">
      <c r="B18" s="10" t="s">
        <v>16</v>
      </c>
      <c r="C18" s="11"/>
      <c r="D18" s="11"/>
      <c r="E18" s="11"/>
      <c r="F18" s="21"/>
    </row>
    <row r="19" spans="2:6" ht="12.75">
      <c r="B19" s="13"/>
      <c r="C19" s="14"/>
      <c r="D19" s="14"/>
      <c r="E19" s="14"/>
      <c r="F19" s="15"/>
    </row>
    <row r="20" spans="2:6" ht="12.75">
      <c r="B20" s="16" t="s">
        <v>4</v>
      </c>
      <c r="C20" s="7"/>
      <c r="D20" s="14"/>
      <c r="E20" s="17" t="s">
        <v>5</v>
      </c>
      <c r="F20" s="7"/>
    </row>
    <row r="21" spans="2:6" ht="12.75">
      <c r="B21" s="18" t="s">
        <v>9</v>
      </c>
      <c r="C21" s="19">
        <f>CHIINV(D6+(1-D6)/2,D4-1)</f>
        <v>2.7003887281639924</v>
      </c>
      <c r="D21" s="14"/>
      <c r="E21" s="18" t="s">
        <v>14</v>
      </c>
      <c r="F21" s="19">
        <f>CHIINV(D6,D4-1)</f>
        <v>3.3251151402069468</v>
      </c>
    </row>
    <row r="22" spans="2:6" ht="12.75">
      <c r="B22" s="6" t="s">
        <v>10</v>
      </c>
      <c r="C22" s="19">
        <f>CHIINV((1-D6)/2,D4-1)</f>
        <v>19.02277764950222</v>
      </c>
      <c r="D22" s="14"/>
      <c r="E22" s="6" t="s">
        <v>15</v>
      </c>
      <c r="F22" s="19">
        <f>CHIINV(1-D6,D4-1)</f>
        <v>16.918960157985552</v>
      </c>
    </row>
    <row r="23" spans="2:6" ht="12.75">
      <c r="B23" s="6" t="s">
        <v>12</v>
      </c>
      <c r="C23" s="19">
        <f>D5*(D4-1)/C22</f>
        <v>0.09167956605026006</v>
      </c>
      <c r="D23" s="14"/>
      <c r="E23" s="6" t="s">
        <v>6</v>
      </c>
      <c r="F23" s="19">
        <f>D5*(D4-1)/F22</f>
        <v>0.10307962095139767</v>
      </c>
    </row>
    <row r="24" spans="2:6" ht="12.75">
      <c r="B24" s="6" t="s">
        <v>13</v>
      </c>
      <c r="C24" s="19">
        <f>D5*(D4-1)/C21</f>
        <v>0.6458329431565595</v>
      </c>
      <c r="D24" s="20"/>
      <c r="E24" s="6" t="s">
        <v>7</v>
      </c>
      <c r="F24" s="19">
        <f>D5*(D4-1)/F21</f>
        <v>0.5244931157085909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">
      <selection activeCell="E10" sqref="E10"/>
    </sheetView>
  </sheetViews>
  <sheetFormatPr defaultColWidth="11.421875" defaultRowHeight="12.75"/>
  <cols>
    <col min="1" max="1" width="9.421875" style="1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2:5" ht="16.5">
      <c r="B1" s="2" t="s">
        <v>11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4" spans="2:4" ht="12.75">
      <c r="B4" s="4" t="s">
        <v>1</v>
      </c>
      <c r="C4" s="4"/>
      <c r="D4" s="5">
        <v>10</v>
      </c>
    </row>
    <row r="5" spans="2:4" ht="12.75">
      <c r="B5" s="6" t="s">
        <v>2</v>
      </c>
      <c r="C5" s="7"/>
      <c r="D5" s="8">
        <v>0.1938</v>
      </c>
    </row>
    <row r="6" spans="2:4" ht="12.75">
      <c r="B6" s="22" t="s">
        <v>3</v>
      </c>
      <c r="C6" s="23"/>
      <c r="D6" s="8">
        <v>0.95</v>
      </c>
    </row>
    <row r="7" spans="2:5" ht="12.75">
      <c r="B7" s="6" t="s">
        <v>17</v>
      </c>
      <c r="C7" s="7"/>
      <c r="D7" s="5">
        <v>97.36</v>
      </c>
      <c r="E7" s="24" t="s">
        <v>18</v>
      </c>
    </row>
    <row r="9" spans="1:6" ht="12.75">
      <c r="A9" s="9"/>
      <c r="B9" s="10" t="s">
        <v>8</v>
      </c>
      <c r="C9" s="11"/>
      <c r="D9" s="11"/>
      <c r="E9" s="12">
        <v>97.5</v>
      </c>
      <c r="F9" s="7"/>
    </row>
    <row r="10" spans="2:6" ht="12.75">
      <c r="B10" s="13"/>
      <c r="C10" s="14"/>
      <c r="D10" s="14"/>
      <c r="E10" s="14"/>
      <c r="F10" s="15"/>
    </row>
    <row r="11" spans="2:6" ht="12.75">
      <c r="B11" s="16" t="s">
        <v>4</v>
      </c>
      <c r="C11" s="7"/>
      <c r="D11" s="14"/>
      <c r="E11" s="17" t="s">
        <v>5</v>
      </c>
      <c r="F11" s="7"/>
    </row>
    <row r="12" spans="2:6" ht="12.75">
      <c r="B12" s="18" t="s">
        <v>9</v>
      </c>
      <c r="C12" s="19">
        <f>CHIINV(D6+(1-D6)/2,D4)</f>
        <v>3.2469634994480856</v>
      </c>
      <c r="D12" s="14"/>
      <c r="E12" s="18" t="s">
        <v>14</v>
      </c>
      <c r="F12" s="19">
        <f>CHIINV(D6,D4)</f>
        <v>3.940295346645934</v>
      </c>
    </row>
    <row r="13" spans="2:6" ht="12.75">
      <c r="B13" s="6" t="s">
        <v>10</v>
      </c>
      <c r="C13" s="19">
        <f>CHIINV((1-D6)/2,D4)</f>
        <v>20.48320072037188</v>
      </c>
      <c r="D13" s="14"/>
      <c r="E13" s="6" t="s">
        <v>15</v>
      </c>
      <c r="F13" s="19">
        <f>CHIINV(1-D6,D4)</f>
        <v>18.307029036847496</v>
      </c>
    </row>
    <row r="14" spans="2:6" ht="12.75">
      <c r="B14" s="6" t="s">
        <v>12</v>
      </c>
      <c r="C14" s="19">
        <f>((D5*(D4-1)/D4+(D7-E9)^2)*D4)/C13</f>
        <v>0.09472152455501477</v>
      </c>
      <c r="D14" s="14"/>
      <c r="E14" s="6" t="s">
        <v>6</v>
      </c>
      <c r="F14" s="19">
        <f>((D5*(D4-1)/D4+(D7-E9)^2)*D4)/F13</f>
        <v>0.10598115052392507</v>
      </c>
    </row>
    <row r="15" spans="2:6" ht="12.75">
      <c r="B15" s="6" t="s">
        <v>13</v>
      </c>
      <c r="C15" s="19">
        <f>((D5*(D4-1)/D4+(D7-E9)^2)*D4)/C12</f>
        <v>0.5975429044181721</v>
      </c>
      <c r="D15" s="20"/>
      <c r="E15" s="6" t="s">
        <v>7</v>
      </c>
      <c r="F15" s="19">
        <f>((D5*(D4-1)/D4+(D7-E9)^2)*D4)/F12</f>
        <v>0.49239963741589626</v>
      </c>
    </row>
    <row r="18" spans="2:6" ht="12.75">
      <c r="B18" s="10" t="s">
        <v>16</v>
      </c>
      <c r="C18" s="11"/>
      <c r="D18" s="11"/>
      <c r="E18" s="11"/>
      <c r="F18" s="21"/>
    </row>
    <row r="19" spans="2:6" ht="12.75">
      <c r="B19" s="13"/>
      <c r="C19" s="14"/>
      <c r="D19" s="14"/>
      <c r="E19" s="14"/>
      <c r="F19" s="15"/>
    </row>
    <row r="20" spans="2:6" ht="12.75">
      <c r="B20" s="16" t="s">
        <v>4</v>
      </c>
      <c r="C20" s="7"/>
      <c r="D20" s="14"/>
      <c r="E20" s="17" t="s">
        <v>5</v>
      </c>
      <c r="F20" s="7"/>
    </row>
    <row r="21" spans="2:6" ht="12.75">
      <c r="B21" s="18" t="s">
        <v>9</v>
      </c>
      <c r="C21" s="19">
        <f>CHIINV(D6+(1-D6)/2,D4-1)</f>
        <v>2.7003887281639924</v>
      </c>
      <c r="D21" s="14"/>
      <c r="E21" s="18" t="s">
        <v>14</v>
      </c>
      <c r="F21" s="19">
        <f>CHIINV(D6,D4-1)</f>
        <v>3.3251151402069468</v>
      </c>
    </row>
    <row r="22" spans="2:6" ht="12.75">
      <c r="B22" s="6" t="s">
        <v>10</v>
      </c>
      <c r="C22" s="19">
        <f>CHIINV((1-D6)/2,D4-1)</f>
        <v>19.02277764950222</v>
      </c>
      <c r="D22" s="14"/>
      <c r="E22" s="6" t="s">
        <v>15</v>
      </c>
      <c r="F22" s="19">
        <f>CHIINV(1-D6,D4-1)</f>
        <v>16.918960157985552</v>
      </c>
    </row>
    <row r="23" spans="2:6" ht="12.75">
      <c r="B23" s="6" t="s">
        <v>12</v>
      </c>
      <c r="C23" s="19">
        <f>D5*(D4-1)/C22</f>
        <v>0.09169007976317493</v>
      </c>
      <c r="D23" s="14"/>
      <c r="E23" s="6" t="s">
        <v>6</v>
      </c>
      <c r="F23" s="19">
        <f>D5*(D4-1)/F22</f>
        <v>0.10309144201020876</v>
      </c>
    </row>
    <row r="24" spans="2:6" ht="12.75">
      <c r="B24" s="6" t="s">
        <v>13</v>
      </c>
      <c r="C24" s="19">
        <f>D5*(D4-1)/C21</f>
        <v>0.6459070065760089</v>
      </c>
      <c r="D24" s="20"/>
      <c r="E24" s="6" t="s">
        <v>7</v>
      </c>
      <c r="F24" s="19">
        <f>D5*(D4-1)/F21</f>
        <v>0.5245532640086098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Jorge</cp:lastModifiedBy>
  <dcterms:created xsi:type="dcterms:W3CDTF">2002-04-16T18:11:25Z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