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Ic.Datos" sheetId="1" r:id="rId1"/>
    <sheet name="Ic.Estadísticos" sheetId="2" r:id="rId2"/>
    <sheet name="Tam.Datos" sheetId="3" r:id="rId3"/>
    <sheet name="Tam.Estadísticos" sheetId="4" r:id="rId4"/>
  </sheets>
  <definedNames/>
  <calcPr fullCalcOnLoad="1"/>
</workbook>
</file>

<file path=xl/sharedStrings.xml><?xml version="1.0" encoding="utf-8"?>
<sst xmlns="http://schemas.openxmlformats.org/spreadsheetml/2006/main" count="131" uniqueCount="32">
  <si>
    <t>Introduzca los valores en las celdas en blanco</t>
  </si>
  <si>
    <t>Tamaño de la muestra =</t>
  </si>
  <si>
    <t>Cuasi varianza =</t>
  </si>
  <si>
    <t>Nivel de confianza =</t>
  </si>
  <si>
    <t>Media muestral =</t>
  </si>
  <si>
    <t>Intervalo bilateral</t>
  </si>
  <si>
    <t>Intervalos unilaterales</t>
  </si>
  <si>
    <t>Cota inferior =</t>
  </si>
  <si>
    <t>Cota superior =</t>
  </si>
  <si>
    <t>Muestra1</t>
  </si>
  <si>
    <t>Muestra2</t>
  </si>
  <si>
    <t>INTERVALOS DE CONFIANZA PARA LA DIFERENCIA DE MEDIAS (CON DATOS MUESTRALES)</t>
  </si>
  <si>
    <t>Población1</t>
  </si>
  <si>
    <t>Población2</t>
  </si>
  <si>
    <t>Zo =</t>
  </si>
  <si>
    <t>Radio del intervalo =</t>
  </si>
  <si>
    <t>Radio =</t>
  </si>
  <si>
    <t>Varianzas poblacionales =</t>
  </si>
  <si>
    <t xml:space="preserve">Caso de varianzas poblacionales conocidas </t>
  </si>
  <si>
    <t>Caso de varianzas poblacionales desconocidas pero iguales</t>
  </si>
  <si>
    <t>to =</t>
  </si>
  <si>
    <t>Caso de varianzas poblacionales desconocidas y desiguales</t>
  </si>
  <si>
    <t>Límite infer.=</t>
  </si>
  <si>
    <t>Límite super.=</t>
  </si>
  <si>
    <t>Cuasivarianza1/Cuasivarianza2=</t>
  </si>
  <si>
    <t>Grados de libertad=</t>
  </si>
  <si>
    <t>INTERVALOS DE CONFIANZA PARA LA DIFERENCIA DE MEDIAS (CON ESTADISTICOS MUESTRALES)</t>
  </si>
  <si>
    <t>TAMAÑOS MUESTRALES PARA INTERVALOS DE CONFIANZA PARA LA DIFERENCIA DE MEDIAS (CON DATOS MUESTRALES)</t>
  </si>
  <si>
    <t>Cota de error =</t>
  </si>
  <si>
    <t>Tamaño muestral =</t>
  </si>
  <si>
    <t>TAMAÑOS MUESTRALES PARA INTERVALOS DE CONFIANZA PARA LA DIFERENCIA DE MEDIAS (CON ESTADISTICOS MUESTRALES)</t>
  </si>
  <si>
    <t>Tamaños muestrales =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</si>
</sst>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0"/>
      <name val="Comic Sans MS"/>
      <family val="4"/>
    </font>
    <font>
      <sz val="10"/>
      <name val="Comic Sans MS"/>
      <family val="4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2" fillId="3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4" fillId="5" borderId="4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1" xfId="0" applyFill="1" applyBorder="1" applyAlignment="1">
      <alignment/>
    </xf>
    <xf numFmtId="0" fontId="4" fillId="5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6" sqref="G6"/>
    </sheetView>
  </sheetViews>
  <sheetFormatPr defaultColWidth="11.421875" defaultRowHeight="12.75"/>
  <cols>
    <col min="1" max="2" width="9.421875" style="4" customWidth="1"/>
    <col min="3" max="3" width="19.00390625" style="3" customWidth="1"/>
    <col min="4" max="4" width="11.421875" style="3" customWidth="1"/>
    <col min="5" max="5" width="14.7109375" style="3" customWidth="1"/>
    <col min="6" max="6" width="14.8515625" style="3" customWidth="1"/>
    <col min="7" max="7" width="13.421875" style="3" customWidth="1"/>
    <col min="8" max="16384" width="11.421875" style="3" customWidth="1"/>
  </cols>
  <sheetData>
    <row r="1" spans="1:6" ht="16.5">
      <c r="A1" s="1"/>
      <c r="B1" s="1"/>
      <c r="C1" s="2" t="s">
        <v>11</v>
      </c>
      <c r="D1" s="2"/>
      <c r="E1" s="2"/>
      <c r="F1" s="2"/>
    </row>
    <row r="2" spans="3:6" ht="16.5">
      <c r="C2" s="5" t="s">
        <v>0</v>
      </c>
      <c r="D2" s="2"/>
      <c r="E2" s="2"/>
      <c r="F2" s="2"/>
    </row>
    <row r="3" spans="1:6" ht="16.5">
      <c r="A3" s="6" t="s">
        <v>9</v>
      </c>
      <c r="B3" s="6" t="s">
        <v>10</v>
      </c>
      <c r="C3" s="5"/>
      <c r="D3" s="2"/>
      <c r="E3" s="2"/>
      <c r="F3" s="2"/>
    </row>
    <row r="4" spans="1:6" ht="12.75">
      <c r="A4" s="4">
        <v>1200</v>
      </c>
      <c r="B4" s="4">
        <v>1000</v>
      </c>
      <c r="E4" s="9" t="s">
        <v>12</v>
      </c>
      <c r="F4" s="24" t="s">
        <v>13</v>
      </c>
    </row>
    <row r="5" spans="1:6" ht="12.75">
      <c r="A5" s="4">
        <v>1000</v>
      </c>
      <c r="B5" s="4">
        <v>1100</v>
      </c>
      <c r="C5" s="12" t="s">
        <v>1</v>
      </c>
      <c r="D5" s="7"/>
      <c r="E5" s="23">
        <f>COUNT(A:A)</f>
        <v>8</v>
      </c>
      <c r="F5" s="23">
        <f>COUNT(B:B)</f>
        <v>10</v>
      </c>
    </row>
    <row r="6" spans="1:6" ht="12.75">
      <c r="A6" s="4">
        <v>950</v>
      </c>
      <c r="B6" s="4">
        <v>800</v>
      </c>
      <c r="C6" s="28" t="s">
        <v>2</v>
      </c>
      <c r="D6" s="10"/>
      <c r="E6" s="11">
        <f>VAR(A:A)</f>
        <v>11428.57142857143</v>
      </c>
      <c r="F6" s="11">
        <f>VAR(B:B)</f>
        <v>10533.333333333334</v>
      </c>
    </row>
    <row r="7" spans="1:6" ht="12.75">
      <c r="A7" s="4">
        <v>1100</v>
      </c>
      <c r="B7" s="4">
        <v>1180</v>
      </c>
      <c r="C7" s="28" t="s">
        <v>4</v>
      </c>
      <c r="D7" s="10"/>
      <c r="E7" s="8">
        <f>AVERAGE(A:A)</f>
        <v>1100</v>
      </c>
      <c r="F7" s="8">
        <f>AVERAGE(B:B)</f>
        <v>990</v>
      </c>
    </row>
    <row r="8" spans="1:6" ht="12.75">
      <c r="A8" s="4">
        <v>1050</v>
      </c>
      <c r="B8" s="4">
        <v>950</v>
      </c>
      <c r="C8" s="9" t="s">
        <v>3</v>
      </c>
      <c r="D8" s="10"/>
      <c r="E8" s="40">
        <v>0.9</v>
      </c>
      <c r="F8" s="41"/>
    </row>
    <row r="9" spans="1:6" ht="12.75">
      <c r="A9" s="4">
        <v>1050</v>
      </c>
      <c r="B9" s="4">
        <v>1000</v>
      </c>
      <c r="C9" s="17"/>
      <c r="D9" s="17"/>
      <c r="E9" s="17"/>
      <c r="F9" s="17"/>
    </row>
    <row r="10" spans="1:7" ht="12.75">
      <c r="A10" s="14">
        <v>1200</v>
      </c>
      <c r="B10" s="14">
        <v>900</v>
      </c>
      <c r="C10" s="30" t="s">
        <v>18</v>
      </c>
      <c r="D10" s="16"/>
      <c r="E10" s="16"/>
      <c r="F10" s="9" t="s">
        <v>12</v>
      </c>
      <c r="G10" s="24" t="s">
        <v>13</v>
      </c>
    </row>
    <row r="11" spans="1:7" ht="12.75">
      <c r="A11" s="4">
        <v>1250</v>
      </c>
      <c r="B11" s="4">
        <v>980</v>
      </c>
      <c r="C11" s="31" t="s">
        <v>17</v>
      </c>
      <c r="D11" s="28"/>
      <c r="E11" s="28"/>
      <c r="F11" s="25">
        <v>9</v>
      </c>
      <c r="G11" s="13">
        <v>25</v>
      </c>
    </row>
    <row r="12" spans="2:7" ht="12.75">
      <c r="B12" s="4">
        <v>1010</v>
      </c>
      <c r="C12" s="17"/>
      <c r="D12" s="17"/>
      <c r="E12" s="17"/>
      <c r="F12" s="17"/>
      <c r="G12" s="18"/>
    </row>
    <row r="13" spans="2:7" ht="12.75">
      <c r="B13" s="4">
        <v>980</v>
      </c>
      <c r="C13" s="26" t="s">
        <v>5</v>
      </c>
      <c r="D13" s="10"/>
      <c r="E13" s="17"/>
      <c r="F13" s="19" t="s">
        <v>6</v>
      </c>
      <c r="G13" s="10"/>
    </row>
    <row r="14" spans="3:7" ht="12.75">
      <c r="C14" s="27" t="s">
        <v>14</v>
      </c>
      <c r="D14" s="11">
        <f>NORMSINV((1+E8)/2)</f>
        <v>1.6448530004709028</v>
      </c>
      <c r="E14" s="17"/>
      <c r="F14" s="20" t="s">
        <v>14</v>
      </c>
      <c r="G14" s="11">
        <f>NORMSINV(E8)</f>
        <v>1.2815507943741977</v>
      </c>
    </row>
    <row r="15" spans="3:7" ht="12.75">
      <c r="C15" s="28" t="s">
        <v>15</v>
      </c>
      <c r="D15" s="11">
        <f>D14*SQRT((F11/E5)+(G11/F5))</f>
        <v>3.131706811021464</v>
      </c>
      <c r="E15" s="17"/>
      <c r="F15" s="9" t="s">
        <v>16</v>
      </c>
      <c r="G15" s="11">
        <f>G14*SQRT((F11/E5)+(G11/F5))</f>
        <v>2.440000018398386</v>
      </c>
    </row>
    <row r="16" spans="3:7" ht="12.75">
      <c r="C16" s="28" t="s">
        <v>22</v>
      </c>
      <c r="D16" s="11">
        <f>E7-F7-D15</f>
        <v>106.86829318897854</v>
      </c>
      <c r="E16" s="17"/>
      <c r="F16" s="9" t="s">
        <v>7</v>
      </c>
      <c r="G16" s="11">
        <f>E7-F7-G15</f>
        <v>107.55999998160162</v>
      </c>
    </row>
    <row r="17" spans="3:7" ht="12.75">
      <c r="C17" s="28" t="s">
        <v>23</v>
      </c>
      <c r="D17" s="11">
        <f>E7-F7+D15</f>
        <v>113.13170681102146</v>
      </c>
      <c r="E17" s="21"/>
      <c r="F17" s="9" t="s">
        <v>8</v>
      </c>
      <c r="G17" s="11">
        <f>E7-F7+G15</f>
        <v>112.44000001839838</v>
      </c>
    </row>
    <row r="19" spans="3:7" ht="12.75">
      <c r="C19" s="15" t="s">
        <v>19</v>
      </c>
      <c r="D19" s="16"/>
      <c r="E19" s="16"/>
      <c r="F19" s="16"/>
      <c r="G19" s="22"/>
    </row>
    <row r="20" spans="3:7" ht="12.75">
      <c r="C20" s="17"/>
      <c r="D20" s="17"/>
      <c r="E20" s="17"/>
      <c r="F20" s="17"/>
      <c r="G20" s="18"/>
    </row>
    <row r="21" spans="3:7" ht="12.75">
      <c r="C21" s="26" t="s">
        <v>5</v>
      </c>
      <c r="D21" s="10"/>
      <c r="E21" s="17"/>
      <c r="F21" s="19" t="s">
        <v>6</v>
      </c>
      <c r="G21" s="10"/>
    </row>
    <row r="22" spans="3:7" ht="12.75">
      <c r="C22" s="27" t="s">
        <v>20</v>
      </c>
      <c r="D22" s="11">
        <f>TINV((1-E8),E5+F5-2)</f>
        <v>1.7458842194173485</v>
      </c>
      <c r="E22" s="17"/>
      <c r="F22" s="20" t="s">
        <v>20</v>
      </c>
      <c r="G22" s="11">
        <f>TINV(2*(1-E8),E5+F5-2)</f>
        <v>1.3367571227718145</v>
      </c>
    </row>
    <row r="23" spans="3:7" ht="12.75">
      <c r="C23" s="28" t="s">
        <v>15</v>
      </c>
      <c r="D23" s="11">
        <f>(D22*SQRT((((E5-1)*E6)+((F5-1)*F6))/(E5+F5-2)))*SQRT((1/E5)+(1/F5))</f>
        <v>86.560034607607</v>
      </c>
      <c r="E23" s="17"/>
      <c r="F23" s="9" t="s">
        <v>16</v>
      </c>
      <c r="G23" s="11">
        <f>(G22*SQRT((((E5-1)*E6)+((F5-1)*F6))/(E5+F5-2)))*SQRT((1/E5)+(1/F5))</f>
        <v>66.2757252297687</v>
      </c>
    </row>
    <row r="24" spans="3:7" ht="12.75">
      <c r="C24" s="28" t="s">
        <v>22</v>
      </c>
      <c r="D24" s="11">
        <f>E7-F7-D23</f>
        <v>23.439965392393006</v>
      </c>
      <c r="E24" s="17"/>
      <c r="F24" s="9" t="s">
        <v>7</v>
      </c>
      <c r="G24" s="11">
        <f>E7-F7-G23</f>
        <v>43.724274770231304</v>
      </c>
    </row>
    <row r="25" spans="3:7" ht="12.75">
      <c r="C25" s="28" t="s">
        <v>23</v>
      </c>
      <c r="D25" s="11">
        <f>E7-F7+D23</f>
        <v>196.560034607607</v>
      </c>
      <c r="E25" s="21"/>
      <c r="F25" s="9" t="s">
        <v>8</v>
      </c>
      <c r="G25" s="11">
        <f>E7-F7+G23</f>
        <v>176.27572522976868</v>
      </c>
    </row>
    <row r="27" spans="3:7" ht="12.75">
      <c r="C27" s="15" t="s">
        <v>21</v>
      </c>
      <c r="D27" s="16"/>
      <c r="E27" s="16"/>
      <c r="F27" s="16"/>
      <c r="G27" s="22"/>
    </row>
    <row r="28" spans="3:7" ht="12.75">
      <c r="C28" s="17"/>
      <c r="D28" s="17"/>
      <c r="E28" s="17"/>
      <c r="F28" s="17"/>
      <c r="G28" s="18"/>
    </row>
    <row r="29" spans="3:7" ht="12.75">
      <c r="C29" s="26" t="s">
        <v>5</v>
      </c>
      <c r="D29" s="10"/>
      <c r="E29" s="17"/>
      <c r="F29" s="19" t="s">
        <v>6</v>
      </c>
      <c r="G29" s="10"/>
    </row>
    <row r="30" spans="3:7" ht="12.75">
      <c r="C30" s="34" t="s">
        <v>24</v>
      </c>
      <c r="D30" s="10"/>
      <c r="E30" s="8">
        <f>E6/F6</f>
        <v>1.0849909584086799</v>
      </c>
      <c r="F30" s="19"/>
      <c r="G30" s="10"/>
    </row>
    <row r="31" spans="3:7" ht="12.75">
      <c r="C31" s="33" t="s">
        <v>25</v>
      </c>
      <c r="D31" s="10"/>
      <c r="E31" s="8">
        <f>INT((((E30/E5)+(1/F5))^2)/((E30^2/(E5^2*(E5-1)))+(1/(F5^2*(F5-1)))))</f>
        <v>14</v>
      </c>
      <c r="F31" s="19"/>
      <c r="G31" s="10"/>
    </row>
    <row r="32" spans="3:7" ht="12.75">
      <c r="C32" s="27" t="s">
        <v>20</v>
      </c>
      <c r="D32" s="11">
        <f>TINV((1-E8),E31)</f>
        <v>1.7613092495594174</v>
      </c>
      <c r="E32" s="17"/>
      <c r="F32" s="20" t="s">
        <v>20</v>
      </c>
      <c r="G32" s="11">
        <f>TINV(2*(1-E8),E31)</f>
        <v>1.3450312508211937</v>
      </c>
    </row>
    <row r="33" spans="3:7" ht="12.75">
      <c r="C33" s="28" t="s">
        <v>15</v>
      </c>
      <c r="D33" s="11">
        <f>(D32*SQRT(E6/E5+F6/F5))</f>
        <v>87.74617056005923</v>
      </c>
      <c r="E33" s="17"/>
      <c r="F33" s="9" t="s">
        <v>16</v>
      </c>
      <c r="G33" s="11">
        <f>(G32*SQRT(E6/E5+F6/F5))</f>
        <v>67.00773391878155</v>
      </c>
    </row>
    <row r="34" spans="3:7" ht="12.75">
      <c r="C34" s="28" t="s">
        <v>22</v>
      </c>
      <c r="D34" s="11">
        <f>E7-F7-D33</f>
        <v>22.253829439940773</v>
      </c>
      <c r="E34" s="17"/>
      <c r="F34" s="9" t="s">
        <v>7</v>
      </c>
      <c r="G34" s="11">
        <f>E7-F7-G33</f>
        <v>42.992266081218446</v>
      </c>
    </row>
    <row r="35" spans="3:7" ht="12.75">
      <c r="C35" s="28" t="s">
        <v>23</v>
      </c>
      <c r="D35" s="11">
        <f>E7-F7+D33</f>
        <v>197.74617056005923</v>
      </c>
      <c r="E35" s="21"/>
      <c r="F35" s="9" t="s">
        <v>8</v>
      </c>
      <c r="G35" s="11">
        <f>E7-F7+G33</f>
        <v>177.00773391878155</v>
      </c>
    </row>
  </sheetData>
  <mergeCells count="1">
    <mergeCell ref="E8:F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8" sqref="A8:D8"/>
    </sheetView>
  </sheetViews>
  <sheetFormatPr defaultColWidth="11.421875" defaultRowHeight="12.75"/>
  <cols>
    <col min="1" max="1" width="19.00390625" style="3" customWidth="1"/>
    <col min="2" max="2" width="12.28125" style="3" bestFit="1" customWidth="1"/>
    <col min="3" max="3" width="14.7109375" style="3" customWidth="1"/>
    <col min="4" max="4" width="14.8515625" style="3" customWidth="1"/>
    <col min="5" max="5" width="13.421875" style="3" customWidth="1"/>
    <col min="6" max="16384" width="11.421875" style="3" customWidth="1"/>
  </cols>
  <sheetData>
    <row r="1" spans="1:4" ht="16.5">
      <c r="A1" s="2" t="s">
        <v>26</v>
      </c>
      <c r="B1" s="2"/>
      <c r="C1" s="2"/>
      <c r="D1" s="2"/>
    </row>
    <row r="2" spans="1:4" ht="16.5">
      <c r="A2" s="5" t="s">
        <v>0</v>
      </c>
      <c r="B2" s="2"/>
      <c r="C2" s="2"/>
      <c r="D2" s="2"/>
    </row>
    <row r="3" spans="1:4" ht="16.5">
      <c r="A3" s="5"/>
      <c r="B3" s="2"/>
      <c r="C3" s="2"/>
      <c r="D3" s="2"/>
    </row>
    <row r="4" spans="3:4" ht="12.75">
      <c r="C4" s="9" t="s">
        <v>12</v>
      </c>
      <c r="D4" s="24" t="s">
        <v>13</v>
      </c>
    </row>
    <row r="5" spans="1:4" ht="12.75">
      <c r="A5" s="12" t="s">
        <v>1</v>
      </c>
      <c r="B5" s="7"/>
      <c r="C5" s="32">
        <v>11</v>
      </c>
      <c r="D5" s="32">
        <v>15</v>
      </c>
    </row>
    <row r="6" spans="1:4" ht="12.75">
      <c r="A6" s="28" t="s">
        <v>2</v>
      </c>
      <c r="B6" s="10"/>
      <c r="C6" s="13">
        <v>33</v>
      </c>
      <c r="D6" s="13">
        <v>127.57</v>
      </c>
    </row>
    <row r="7" spans="1:4" ht="12.75">
      <c r="A7" s="28" t="s">
        <v>4</v>
      </c>
      <c r="B7" s="10"/>
      <c r="C7" s="25">
        <v>22</v>
      </c>
      <c r="D7" s="25">
        <v>27</v>
      </c>
    </row>
    <row r="8" spans="1:4" ht="12.75">
      <c r="A8" s="29" t="s">
        <v>3</v>
      </c>
      <c r="B8" s="12"/>
      <c r="C8" s="40">
        <v>0.95</v>
      </c>
      <c r="D8" s="41"/>
    </row>
    <row r="9" spans="1:4" ht="12.75">
      <c r="A9" s="17"/>
      <c r="B9" s="17"/>
      <c r="C9" s="17"/>
      <c r="D9" s="17"/>
    </row>
    <row r="10" spans="1:5" ht="12.75">
      <c r="A10" s="30" t="s">
        <v>18</v>
      </c>
      <c r="B10" s="16"/>
      <c r="C10" s="16"/>
      <c r="D10" s="9" t="s">
        <v>12</v>
      </c>
      <c r="E10" s="24" t="s">
        <v>13</v>
      </c>
    </row>
    <row r="11" spans="1:5" ht="12.75">
      <c r="A11" s="31" t="s">
        <v>17</v>
      </c>
      <c r="B11" s="28"/>
      <c r="C11" s="28"/>
      <c r="D11" s="25">
        <v>9</v>
      </c>
      <c r="E11" s="13">
        <v>25</v>
      </c>
    </row>
    <row r="12" spans="1:5" ht="12.75">
      <c r="A12" s="17"/>
      <c r="B12" s="17"/>
      <c r="C12" s="17"/>
      <c r="D12" s="17"/>
      <c r="E12" s="18"/>
    </row>
    <row r="13" spans="1:5" ht="12.75">
      <c r="A13" s="26" t="s">
        <v>5</v>
      </c>
      <c r="B13" s="10"/>
      <c r="C13" s="17"/>
      <c r="D13" s="19" t="s">
        <v>6</v>
      </c>
      <c r="E13" s="10"/>
    </row>
    <row r="14" spans="1:5" ht="12.75">
      <c r="A14" s="27" t="s">
        <v>14</v>
      </c>
      <c r="B14" s="11">
        <f>NORMSINV((1+C8)/2)</f>
        <v>1.9599610823206604</v>
      </c>
      <c r="C14" s="17"/>
      <c r="D14" s="20" t="s">
        <v>14</v>
      </c>
      <c r="E14" s="11">
        <f>NORMSINV(C8)</f>
        <v>1.6448530004709028</v>
      </c>
    </row>
    <row r="15" spans="1:5" ht="12.75">
      <c r="A15" s="28" t="s">
        <v>15</v>
      </c>
      <c r="B15" s="11">
        <f>B14*SQRT((D11/C5)+(E11/D5))</f>
        <v>3.08956548099797</v>
      </c>
      <c r="C15" s="17"/>
      <c r="D15" s="9" t="s">
        <v>16</v>
      </c>
      <c r="E15" s="11">
        <f>E14*SQRT((D11/C5)+(E11/D5))</f>
        <v>2.592847938365041</v>
      </c>
    </row>
    <row r="16" spans="1:5" ht="12.75">
      <c r="A16" s="28" t="s">
        <v>22</v>
      </c>
      <c r="B16" s="11">
        <f>C7-D7-B15</f>
        <v>-8.089565480997969</v>
      </c>
      <c r="C16" s="17"/>
      <c r="D16" s="9" t="s">
        <v>7</v>
      </c>
      <c r="E16" s="11">
        <f>C7-D7-E15</f>
        <v>-7.592847938365042</v>
      </c>
    </row>
    <row r="17" spans="1:5" ht="12.75">
      <c r="A17" s="28" t="s">
        <v>23</v>
      </c>
      <c r="B17" s="11">
        <f>C7-D7+B15</f>
        <v>-1.9104345190020302</v>
      </c>
      <c r="C17" s="21"/>
      <c r="D17" s="9" t="s">
        <v>8</v>
      </c>
      <c r="E17" s="11">
        <f>C7-D7+E15</f>
        <v>-2.407152061634959</v>
      </c>
    </row>
    <row r="19" spans="1:5" ht="12.75" customHeight="1">
      <c r="A19" s="15" t="s">
        <v>19</v>
      </c>
      <c r="B19" s="16"/>
      <c r="C19" s="16"/>
      <c r="D19" s="16"/>
      <c r="E19" s="22"/>
    </row>
    <row r="20" spans="1:5" ht="12.75">
      <c r="A20" s="17"/>
      <c r="B20" s="17"/>
      <c r="C20" s="17"/>
      <c r="D20" s="17"/>
      <c r="E20" s="18"/>
    </row>
    <row r="21" spans="1:5" ht="12.75">
      <c r="A21" s="26" t="s">
        <v>5</v>
      </c>
      <c r="B21" s="10"/>
      <c r="C21" s="17"/>
      <c r="D21" s="19" t="s">
        <v>6</v>
      </c>
      <c r="E21" s="10"/>
    </row>
    <row r="22" spans="1:5" ht="12.75">
      <c r="A22" s="27" t="s">
        <v>20</v>
      </c>
      <c r="B22" s="11">
        <f>TINV((1-C8),C5+D5-2)</f>
        <v>2.0638981368392706</v>
      </c>
      <c r="C22" s="17"/>
      <c r="D22" s="20" t="s">
        <v>20</v>
      </c>
      <c r="E22" s="11">
        <f>TINV(2*(1-C8),C5+D5-2)</f>
        <v>1.7108823158196174</v>
      </c>
    </row>
    <row r="23" spans="1:5" ht="12.75">
      <c r="A23" s="28" t="s">
        <v>15</v>
      </c>
      <c r="B23" s="11">
        <f>(B22*SQRT((((C5-1)*C6)+((D5-1)*D6))/(C5+D5-2)))*SQRT((1/C5)+(1/D5))</f>
        <v>7.692776576010255</v>
      </c>
      <c r="C23" s="17"/>
      <c r="D23" s="9" t="s">
        <v>16</v>
      </c>
      <c r="E23" s="11">
        <f>(E22*SQRT((((C5-1)*C6)+((D5-1)*D6))/(C5+D5-2)))*SQRT((1/C5)+(1/D5))</f>
        <v>6.376979158285029</v>
      </c>
    </row>
    <row r="24" spans="1:5" ht="12.75">
      <c r="A24" s="28" t="s">
        <v>22</v>
      </c>
      <c r="B24" s="11">
        <f>C7-D7-B23</f>
        <v>-12.692776576010255</v>
      </c>
      <c r="C24" s="17"/>
      <c r="D24" s="9" t="s">
        <v>7</v>
      </c>
      <c r="E24" s="11">
        <f>C7-D7-E23</f>
        <v>-11.376979158285028</v>
      </c>
    </row>
    <row r="25" spans="1:5" ht="12.75">
      <c r="A25" s="28" t="s">
        <v>23</v>
      </c>
      <c r="B25" s="11">
        <f>C7-D7+B23</f>
        <v>2.692776576010255</v>
      </c>
      <c r="C25" s="21"/>
      <c r="D25" s="9" t="s">
        <v>8</v>
      </c>
      <c r="E25" s="11">
        <f>C7-D7+E23</f>
        <v>1.376979158285029</v>
      </c>
    </row>
    <row r="27" spans="1:5" ht="12.75">
      <c r="A27" s="15" t="s">
        <v>21</v>
      </c>
      <c r="B27" s="16"/>
      <c r="C27" s="16"/>
      <c r="D27" s="16"/>
      <c r="E27" s="22"/>
    </row>
    <row r="28" spans="1:5" ht="12.75">
      <c r="A28" s="17"/>
      <c r="B28" s="17"/>
      <c r="C28" s="17"/>
      <c r="D28" s="17"/>
      <c r="E28" s="18"/>
    </row>
    <row r="29" spans="1:5" ht="12.75">
      <c r="A29" s="26" t="s">
        <v>5</v>
      </c>
      <c r="B29" s="10"/>
      <c r="C29" s="17"/>
      <c r="D29" s="19" t="s">
        <v>6</v>
      </c>
      <c r="E29" s="10"/>
    </row>
    <row r="30" spans="1:5" ht="12.75">
      <c r="A30" s="34" t="s">
        <v>24</v>
      </c>
      <c r="B30" s="10"/>
      <c r="C30" s="8">
        <f>C6/D6</f>
        <v>0.2586815081915811</v>
      </c>
      <c r="D30" s="19"/>
      <c r="E30" s="10"/>
    </row>
    <row r="31" spans="1:5" ht="12.75">
      <c r="A31" s="33" t="s">
        <v>25</v>
      </c>
      <c r="B31" s="10"/>
      <c r="C31" s="8">
        <f>INT((((C30/C5)+(1/D5))^2)/((C30^2/(C5^2*(C5-1)))+(1/(D5^2*(D5-1)))))</f>
        <v>21</v>
      </c>
      <c r="D31" s="19"/>
      <c r="E31" s="10"/>
    </row>
    <row r="32" spans="1:5" ht="12.75">
      <c r="A32" s="27" t="s">
        <v>20</v>
      </c>
      <c r="B32" s="11">
        <f>TINV((1-C8),C31)</f>
        <v>2.079614205285907</v>
      </c>
      <c r="C32" s="17"/>
      <c r="D32" s="20" t="s">
        <v>20</v>
      </c>
      <c r="E32" s="11">
        <f>TINV(2*(1-C8),C31)</f>
        <v>1.7207435121235903</v>
      </c>
    </row>
    <row r="33" spans="1:5" ht="12.75">
      <c r="A33" s="28" t="s">
        <v>15</v>
      </c>
      <c r="B33" s="11">
        <f>(B32*SQRT(C6/C5+D6/D5))</f>
        <v>7.053745648257356</v>
      </c>
      <c r="C33" s="17"/>
      <c r="D33" s="9" t="s">
        <v>16</v>
      </c>
      <c r="E33" s="11">
        <f>(E32*SQRT(C6/C5+D6/D5))</f>
        <v>5.836509016700123</v>
      </c>
    </row>
    <row r="34" spans="1:5" ht="12.75">
      <c r="A34" s="28" t="s">
        <v>22</v>
      </c>
      <c r="B34" s="11">
        <f>C7-D7-B33</f>
        <v>-12.053745648257356</v>
      </c>
      <c r="C34" s="17"/>
      <c r="D34" s="9" t="s">
        <v>7</v>
      </c>
      <c r="E34" s="11">
        <f>C7-D7-E33</f>
        <v>-10.836509016700123</v>
      </c>
    </row>
    <row r="35" spans="1:5" ht="12.75">
      <c r="A35" s="28" t="s">
        <v>23</v>
      </c>
      <c r="B35" s="11">
        <f>C7-D7+B33</f>
        <v>2.0537456482573564</v>
      </c>
      <c r="C35" s="21"/>
      <c r="D35" s="9" t="s">
        <v>8</v>
      </c>
      <c r="E35" s="11">
        <f>C7-D7+E33</f>
        <v>0.8365090167001226</v>
      </c>
    </row>
  </sheetData>
  <mergeCells count="1">
    <mergeCell ref="C8:D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6" sqref="E6:F6"/>
    </sheetView>
  </sheetViews>
  <sheetFormatPr defaultColWidth="11.421875" defaultRowHeight="12.75"/>
  <cols>
    <col min="1" max="2" width="9.421875" style="4" customWidth="1"/>
    <col min="3" max="3" width="19.00390625" style="3" customWidth="1"/>
    <col min="4" max="4" width="11.421875" style="3" customWidth="1"/>
    <col min="5" max="5" width="14.7109375" style="3" customWidth="1"/>
    <col min="6" max="6" width="14.8515625" style="3" customWidth="1"/>
    <col min="7" max="7" width="13.421875" style="3" customWidth="1"/>
    <col min="8" max="16384" width="11.421875" style="3" customWidth="1"/>
  </cols>
  <sheetData>
    <row r="1" spans="1:6" ht="16.5">
      <c r="A1" s="1"/>
      <c r="B1" s="1"/>
      <c r="C1" s="2" t="s">
        <v>27</v>
      </c>
      <c r="D1" s="2"/>
      <c r="E1" s="2"/>
      <c r="F1" s="2"/>
    </row>
    <row r="2" spans="3:6" ht="16.5">
      <c r="C2" s="5" t="s">
        <v>0</v>
      </c>
      <c r="D2" s="2"/>
      <c r="E2" s="2"/>
      <c r="F2" s="2"/>
    </row>
    <row r="3" spans="1:6" ht="16.5">
      <c r="A3" s="6" t="s">
        <v>9</v>
      </c>
      <c r="B3" s="6" t="s">
        <v>10</v>
      </c>
      <c r="C3" s="5"/>
      <c r="D3" s="2"/>
      <c r="E3" s="2"/>
      <c r="F3" s="2"/>
    </row>
    <row r="4" spans="1:2" ht="12.75">
      <c r="A4" s="4">
        <v>1200</v>
      </c>
      <c r="B4" s="4">
        <v>1000</v>
      </c>
    </row>
    <row r="5" spans="1:6" ht="12.75">
      <c r="A5" s="4">
        <v>1000</v>
      </c>
      <c r="B5" s="35">
        <v>1100</v>
      </c>
      <c r="C5" s="9" t="s">
        <v>28</v>
      </c>
      <c r="D5" s="10"/>
      <c r="E5" s="44">
        <v>50</v>
      </c>
      <c r="F5" s="41"/>
    </row>
    <row r="6" spans="1:6" ht="12.75">
      <c r="A6" s="4">
        <v>950</v>
      </c>
      <c r="B6" s="4">
        <v>800</v>
      </c>
      <c r="C6" s="29" t="s">
        <v>3</v>
      </c>
      <c r="D6" s="12"/>
      <c r="E6" s="40">
        <v>0.9</v>
      </c>
      <c r="F6" s="41"/>
    </row>
    <row r="7" spans="1:6" ht="12.75">
      <c r="A7" s="4">
        <v>1100</v>
      </c>
      <c r="B7" s="4">
        <v>1180</v>
      </c>
      <c r="C7" s="9" t="s">
        <v>14</v>
      </c>
      <c r="D7" s="10"/>
      <c r="E7" s="42">
        <f>NORMSINV((1+E6)/2)</f>
        <v>1.6448530004709028</v>
      </c>
      <c r="F7" s="43"/>
    </row>
    <row r="8" spans="1:7" ht="12.75">
      <c r="A8" s="4">
        <v>1050</v>
      </c>
      <c r="B8" s="35">
        <v>950</v>
      </c>
      <c r="C8" s="38"/>
      <c r="D8" s="17"/>
      <c r="E8" s="37"/>
      <c r="F8" s="37"/>
      <c r="G8" s="17"/>
    </row>
    <row r="9" spans="1:6" ht="12.75">
      <c r="A9" s="4">
        <v>1050</v>
      </c>
      <c r="B9" s="35">
        <v>1000</v>
      </c>
      <c r="C9" s="36"/>
      <c r="D9" s="18"/>
      <c r="E9" s="24" t="s">
        <v>12</v>
      </c>
      <c r="F9" s="24" t="s">
        <v>13</v>
      </c>
    </row>
    <row r="10" spans="1:6" ht="12.75">
      <c r="A10" s="4">
        <v>1200</v>
      </c>
      <c r="B10" s="4">
        <v>900</v>
      </c>
      <c r="C10" s="9" t="s">
        <v>2</v>
      </c>
      <c r="D10" s="10"/>
      <c r="E10" s="11">
        <f>VAR(A:A)</f>
        <v>11428.57142857143</v>
      </c>
      <c r="F10" s="11">
        <f>VAR(B:B)</f>
        <v>10533.333333333334</v>
      </c>
    </row>
    <row r="11" spans="1:6" ht="12.75">
      <c r="A11" s="4">
        <v>1250</v>
      </c>
      <c r="B11" s="4">
        <v>980</v>
      </c>
      <c r="C11" s="17"/>
      <c r="D11" s="17"/>
      <c r="E11" s="17"/>
      <c r="F11" s="17"/>
    </row>
    <row r="12" spans="2:7" ht="12.75">
      <c r="B12" s="4">
        <v>1010</v>
      </c>
      <c r="C12" s="30" t="s">
        <v>18</v>
      </c>
      <c r="D12" s="16"/>
      <c r="E12" s="16"/>
      <c r="F12" s="9" t="s">
        <v>12</v>
      </c>
      <c r="G12" s="24" t="s">
        <v>13</v>
      </c>
    </row>
    <row r="13" spans="1:7" ht="12.75">
      <c r="A13" s="14"/>
      <c r="B13" s="14">
        <v>980</v>
      </c>
      <c r="C13" s="31" t="s">
        <v>17</v>
      </c>
      <c r="D13" s="28"/>
      <c r="E13" s="28"/>
      <c r="F13" s="25">
        <v>9</v>
      </c>
      <c r="G13" s="13">
        <v>25</v>
      </c>
    </row>
    <row r="14" spans="3:7" ht="12.75">
      <c r="C14" s="9" t="s">
        <v>29</v>
      </c>
      <c r="D14" s="28"/>
      <c r="E14" s="10"/>
      <c r="F14" s="42">
        <f>ROUNDUP((E7/E5)^2*(F13+G13),0)</f>
        <v>1</v>
      </c>
      <c r="G14" s="43"/>
    </row>
    <row r="16" spans="3:7" ht="12.75">
      <c r="C16" s="15" t="s">
        <v>19</v>
      </c>
      <c r="D16" s="16"/>
      <c r="E16" s="16"/>
      <c r="F16" s="16"/>
      <c r="G16" s="22"/>
    </row>
    <row r="17" spans="3:7" ht="12.75">
      <c r="C17" s="9" t="s">
        <v>29</v>
      </c>
      <c r="D17" s="28"/>
      <c r="E17" s="10"/>
      <c r="F17" s="42">
        <f>ROUNDUP(((SQRT((((E10*(COUNT(A:A)-1))+((F10)*(COUNT(B:B)-1)))/(COUNT(A:A)+COUNT(B:B)-2))))*E7/E5)^2*2,0)</f>
        <v>24</v>
      </c>
      <c r="G17" s="43"/>
    </row>
    <row r="19" spans="3:7" ht="12.75">
      <c r="C19" s="15" t="s">
        <v>21</v>
      </c>
      <c r="D19" s="16"/>
      <c r="E19" s="16"/>
      <c r="F19" s="16"/>
      <c r="G19" s="22"/>
    </row>
    <row r="20" spans="3:7" ht="12.75">
      <c r="C20" s="9" t="s">
        <v>29</v>
      </c>
      <c r="D20" s="28"/>
      <c r="E20" s="10"/>
      <c r="F20" s="42">
        <f>ROUNDUP((E7/E5)^2*(E10+F10),0)</f>
        <v>24</v>
      </c>
      <c r="G20" s="43"/>
    </row>
  </sheetData>
  <mergeCells count="6">
    <mergeCell ref="E5:F5"/>
    <mergeCell ref="E7:F7"/>
    <mergeCell ref="F14:G14"/>
    <mergeCell ref="F17:G17"/>
    <mergeCell ref="F20:G20"/>
    <mergeCell ref="E6:F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7" sqref="D17:E17"/>
    </sheetView>
  </sheetViews>
  <sheetFormatPr defaultColWidth="11.421875" defaultRowHeight="12.75"/>
  <cols>
    <col min="1" max="1" width="19.00390625" style="3" customWidth="1"/>
    <col min="2" max="2" width="11.421875" style="3" customWidth="1"/>
    <col min="3" max="3" width="14.7109375" style="3" customWidth="1"/>
    <col min="4" max="4" width="14.8515625" style="3" customWidth="1"/>
    <col min="5" max="5" width="13.421875" style="3" customWidth="1"/>
    <col min="6" max="16384" width="11.421875" style="3" customWidth="1"/>
  </cols>
  <sheetData>
    <row r="1" spans="1:4" ht="16.5">
      <c r="A1" s="2" t="s">
        <v>30</v>
      </c>
      <c r="B1" s="2"/>
      <c r="C1" s="2"/>
      <c r="D1" s="2"/>
    </row>
    <row r="2" spans="1:4" ht="16.5">
      <c r="A2" s="5" t="s">
        <v>0</v>
      </c>
      <c r="B2" s="2"/>
      <c r="C2" s="2"/>
      <c r="D2" s="2"/>
    </row>
    <row r="3" spans="1:4" ht="16.5">
      <c r="A3" s="5"/>
      <c r="B3" s="2"/>
      <c r="C3" s="2"/>
      <c r="D3" s="2"/>
    </row>
    <row r="4" spans="1:4" ht="12.75">
      <c r="A4" s="9" t="s">
        <v>28</v>
      </c>
      <c r="B4" s="10"/>
      <c r="C4" s="44">
        <v>1</v>
      </c>
      <c r="D4" s="41"/>
    </row>
    <row r="5" spans="1:4" ht="12.75">
      <c r="A5" s="29" t="s">
        <v>3</v>
      </c>
      <c r="B5" s="12"/>
      <c r="C5" s="40">
        <v>0.9</v>
      </c>
      <c r="D5" s="41"/>
    </row>
    <row r="6" spans="1:4" ht="12.75">
      <c r="A6" s="9" t="s">
        <v>14</v>
      </c>
      <c r="B6" s="10"/>
      <c r="C6" s="42">
        <f>NORMSINV((1+C5)/2)</f>
        <v>1.6448530004709028</v>
      </c>
      <c r="D6" s="43"/>
    </row>
    <row r="7" spans="1:5" ht="12.75">
      <c r="A7" s="38"/>
      <c r="B7" s="17"/>
      <c r="C7" s="37"/>
      <c r="D7" s="37"/>
      <c r="E7" s="17"/>
    </row>
    <row r="8" spans="1:4" ht="12.75">
      <c r="A8" s="39"/>
      <c r="B8" s="18"/>
      <c r="C8" s="24" t="s">
        <v>12</v>
      </c>
      <c r="D8" s="24" t="s">
        <v>13</v>
      </c>
    </row>
    <row r="9" spans="1:4" ht="12.75">
      <c r="A9" s="9" t="s">
        <v>31</v>
      </c>
      <c r="B9" s="10"/>
      <c r="C9" s="13">
        <v>13</v>
      </c>
      <c r="D9" s="13">
        <v>15</v>
      </c>
    </row>
    <row r="10" spans="1:4" ht="12.75">
      <c r="A10" s="9" t="s">
        <v>2</v>
      </c>
      <c r="B10" s="10"/>
      <c r="C10" s="13">
        <v>415</v>
      </c>
      <c r="D10" s="13">
        <v>400</v>
      </c>
    </row>
    <row r="11" spans="1:4" ht="12.75">
      <c r="A11" s="17"/>
      <c r="B11" s="17"/>
      <c r="C11" s="17"/>
      <c r="D11" s="17"/>
    </row>
    <row r="12" spans="1:5" ht="12.75">
      <c r="A12" s="30" t="s">
        <v>18</v>
      </c>
      <c r="B12" s="16"/>
      <c r="C12" s="16"/>
      <c r="D12" s="9" t="s">
        <v>12</v>
      </c>
      <c r="E12" s="24" t="s">
        <v>13</v>
      </c>
    </row>
    <row r="13" spans="1:5" ht="12.75">
      <c r="A13" s="31" t="s">
        <v>17</v>
      </c>
      <c r="B13" s="28"/>
      <c r="C13" s="28"/>
      <c r="D13" s="25">
        <v>9</v>
      </c>
      <c r="E13" s="13">
        <v>25</v>
      </c>
    </row>
    <row r="14" spans="1:5" ht="12.75">
      <c r="A14" s="9" t="s">
        <v>29</v>
      </c>
      <c r="B14" s="28"/>
      <c r="C14" s="10"/>
      <c r="D14" s="42">
        <f>ROUNDUP((C6/C4)^2*(D13+E13),0)</f>
        <v>92</v>
      </c>
      <c r="E14" s="43"/>
    </row>
    <row r="16" spans="1:5" ht="12.75">
      <c r="A16" s="15" t="s">
        <v>19</v>
      </c>
      <c r="B16" s="16"/>
      <c r="C16" s="16"/>
      <c r="D16" s="16"/>
      <c r="E16" s="22"/>
    </row>
    <row r="17" spans="1:5" ht="12.75">
      <c r="A17" s="9" t="s">
        <v>29</v>
      </c>
      <c r="B17" s="28"/>
      <c r="C17" s="10"/>
      <c r="D17" s="42">
        <f>ROUNDUP(((SQRT((((C10*(C9-1))+((D10)*(D9-1)))/(C9+D9-2))))*C6/C4)^2*2,0)</f>
        <v>2202</v>
      </c>
      <c r="E17" s="43"/>
    </row>
    <row r="19" spans="1:5" ht="12.75">
      <c r="A19" s="15" t="s">
        <v>21</v>
      </c>
      <c r="B19" s="16"/>
      <c r="C19" s="16"/>
      <c r="D19" s="16"/>
      <c r="E19" s="22"/>
    </row>
    <row r="20" spans="1:5" ht="12.75">
      <c r="A20" s="9" t="s">
        <v>29</v>
      </c>
      <c r="B20" s="28"/>
      <c r="C20" s="10"/>
      <c r="D20" s="42">
        <f>ROUNDUP((C6/C4)^2*(C10+D10),0)</f>
        <v>2206</v>
      </c>
      <c r="E20" s="43"/>
    </row>
  </sheetData>
  <mergeCells count="6">
    <mergeCell ref="D17:E17"/>
    <mergeCell ref="D20:E20"/>
    <mergeCell ref="C4:D4"/>
    <mergeCell ref="C5:D5"/>
    <mergeCell ref="C6:D6"/>
    <mergeCell ref="D14:E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</cp:lastModifiedBy>
  <dcterms:created xsi:type="dcterms:W3CDTF">2002-05-09T09:10:45Z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