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Renal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<sst xmlns="http://schemas.openxmlformats.org/spreadsheetml/2006/main" count="28" uniqueCount="20">
  <si>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Funcion renal del neonato</t>
  </si>
  <si>
    <t>Depuracion de creatinina</t>
  </si>
  <si>
    <t>Ed Gest (sem)</t>
  </si>
  <si>
    <t>SC</t>
  </si>
  <si>
    <t>Talla (cm)</t>
  </si>
  <si>
    <t>CrCl (mL/min/1.73m2)</t>
  </si>
  <si>
    <t>Creatinina plasma (mg/dL)</t>
  </si>
  <si>
    <t>CrCl =</t>
  </si>
  <si>
    <t>Peso en kg</t>
  </si>
  <si>
    <t>Volumen orina/minuto</t>
  </si>
  <si>
    <t>Muestra</t>
  </si>
  <si>
    <t>Creatinina Orina (mg/dL)</t>
  </si>
  <si>
    <t>Fractional excretion of sodium</t>
  </si>
  <si>
    <t>Tubular reabsortion of phosphorus</t>
  </si>
  <si>
    <t>Sodio Orina (mEq/L)</t>
  </si>
  <si>
    <t>Sodio Orina</t>
  </si>
  <si>
    <t>Sodio plasma (mEq/L)</t>
  </si>
  <si>
    <t>FeNa=</t>
  </si>
  <si>
    <t>TRP=</t>
  </si>
  <si>
    <t>Información adicional: Carlos Delgado (cdelgadob10@hotmail.com)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</si>
</sst>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_);\(0.00\)"/>
    <numFmt numFmtId="179" formatCode="0_);\(0\)"/>
    <numFmt numFmtId="180" formatCode="&quot;$&quot;#,##0.00"/>
    <numFmt numFmtId="181" formatCode="&quot;$&quot;#,##0"/>
    <numFmt numFmtId="182" formatCode="m/d"/>
    <numFmt numFmtId="183" formatCode="mm/dd/yy"/>
    <numFmt numFmtId="184" formatCode="mmmm\-yy"/>
    <numFmt numFmtId="185" formatCode="mmmm\ d\,\ yyyy"/>
    <numFmt numFmtId="186" formatCode="m/d/yy\ h:mm\ \a\.m\./\p\.m\."/>
    <numFmt numFmtId="187" formatCode="#\ ???/???"/>
    <numFmt numFmtId="188" formatCode="0.E+00"/>
    <numFmt numFmtId="189" formatCode="0.0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5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2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34" borderId="18" xfId="0" applyFont="1" applyFill="1" applyBorder="1" applyAlignment="1" applyProtection="1">
      <alignment/>
      <protection locked="0"/>
    </xf>
    <xf numFmtId="0" fontId="5" fillId="34" borderId="19" xfId="0" applyFont="1" applyFill="1" applyBorder="1" applyAlignment="1" applyProtection="1">
      <alignment/>
      <protection locked="0"/>
    </xf>
    <xf numFmtId="189" fontId="5" fillId="34" borderId="20" xfId="0" applyNumberFormat="1" applyFont="1" applyFill="1" applyBorder="1" applyAlignment="1" applyProtection="1">
      <alignment/>
      <protection locked="0"/>
    </xf>
    <xf numFmtId="0" fontId="5" fillId="34" borderId="20" xfId="0" applyFont="1" applyFill="1" applyBorder="1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24"/>
  <sheetViews>
    <sheetView tabSelected="1" zoomScalePageLayoutView="0" workbookViewId="0" topLeftCell="A1">
      <selection activeCell="D14" sqref="D14"/>
    </sheetView>
  </sheetViews>
  <sheetFormatPr defaultColWidth="9.28125" defaultRowHeight="12.75"/>
  <cols>
    <col min="1" max="1" width="7.00390625" style="0" customWidth="1"/>
    <col min="2" max="2" width="2.7109375" style="0" customWidth="1"/>
    <col min="3" max="3" width="28.57421875" style="1" customWidth="1"/>
    <col min="4" max="4" width="7.421875" style="1" customWidth="1"/>
    <col min="5" max="5" width="2.8515625" style="1" customWidth="1"/>
    <col min="6" max="6" width="12.00390625" style="1" customWidth="1"/>
    <col min="7" max="7" width="12.8515625" style="2" customWidth="1"/>
    <col min="8" max="8" width="9.28125" style="1" customWidth="1"/>
    <col min="9" max="9" width="2.8515625" style="1" customWidth="1"/>
    <col min="10" max="10" width="9.28125" style="1" customWidth="1"/>
    <col min="11" max="11" width="4.7109375" style="1" customWidth="1"/>
    <col min="12" max="16384" width="9.28125" style="1" customWidth="1"/>
  </cols>
  <sheetData>
    <row r="1" ht="15.75" thickBot="1"/>
    <row r="2" spans="2:8" ht="15.75" customHeight="1">
      <c r="B2" s="3"/>
      <c r="C2" s="4" t="s">
        <v>0</v>
      </c>
      <c r="D2" s="5" t="s">
        <v>1</v>
      </c>
      <c r="E2" s="4"/>
      <c r="F2" s="4"/>
      <c r="G2" s="6"/>
      <c r="H2" s="7"/>
    </row>
    <row r="3" spans="2:8" ht="3" customHeight="1">
      <c r="B3" s="8"/>
      <c r="C3" s="9"/>
      <c r="D3" s="9"/>
      <c r="E3" s="9"/>
      <c r="F3" s="9"/>
      <c r="G3" s="10"/>
      <c r="H3" s="11"/>
    </row>
    <row r="4" spans="2:8" ht="15.75" customHeight="1">
      <c r="B4" s="8"/>
      <c r="C4" s="9" t="s">
        <v>2</v>
      </c>
      <c r="D4" s="23">
        <v>37</v>
      </c>
      <c r="E4" s="9"/>
      <c r="F4" s="10" t="s">
        <v>3</v>
      </c>
      <c r="G4" s="12">
        <f>POWER(D7,0.5378)*POWER(D5,0.3964)*0.024265</f>
        <v>0.19811143643377874</v>
      </c>
      <c r="H4" s="11"/>
    </row>
    <row r="5" spans="2:8" ht="15" customHeight="1">
      <c r="B5" s="8"/>
      <c r="C5" s="9" t="s">
        <v>4</v>
      </c>
      <c r="D5" s="24">
        <v>45</v>
      </c>
      <c r="E5" s="9"/>
      <c r="F5" s="9" t="s">
        <v>5</v>
      </c>
      <c r="G5" s="10"/>
      <c r="H5" s="11"/>
    </row>
    <row r="6" spans="2:8" ht="15.75" customHeight="1">
      <c r="B6" s="8"/>
      <c r="C6" s="9" t="s">
        <v>6</v>
      </c>
      <c r="D6" s="24">
        <v>1.63</v>
      </c>
      <c r="E6" s="9"/>
      <c r="F6" s="13" t="s">
        <v>7</v>
      </c>
      <c r="G6" s="14">
        <f>IF(D4&gt;34,0.44*D5/D6,0.35*D5/D6)</f>
        <v>12.147239263803682</v>
      </c>
      <c r="H6" s="11"/>
    </row>
    <row r="7" spans="2:8" ht="15" customHeight="1">
      <c r="B7" s="8"/>
      <c r="C7" s="9" t="s">
        <v>8</v>
      </c>
      <c r="D7" s="25">
        <v>3</v>
      </c>
      <c r="E7" s="9"/>
      <c r="F7" s="9"/>
      <c r="G7" s="10"/>
      <c r="H7" s="11"/>
    </row>
    <row r="8" spans="2:8" ht="15">
      <c r="B8" s="8"/>
      <c r="C8" s="9"/>
      <c r="D8" s="9"/>
      <c r="E8" s="9"/>
      <c r="F8" s="9"/>
      <c r="G8" s="10"/>
      <c r="H8" s="11"/>
    </row>
    <row r="9" spans="2:8" ht="15.75" customHeight="1">
      <c r="B9" s="8"/>
      <c r="C9" s="9" t="s">
        <v>0</v>
      </c>
      <c r="D9" s="15" t="s">
        <v>1</v>
      </c>
      <c r="E9" s="9"/>
      <c r="F9" s="9"/>
      <c r="G9" s="10"/>
      <c r="H9" s="11"/>
    </row>
    <row r="10" spans="2:8" ht="3" customHeight="1">
      <c r="B10" s="8"/>
      <c r="C10" s="9"/>
      <c r="D10" s="9"/>
      <c r="E10" s="9"/>
      <c r="F10" s="9"/>
      <c r="G10" s="10"/>
      <c r="H10" s="11"/>
    </row>
    <row r="11" spans="2:8" ht="15.75" customHeight="1">
      <c r="B11" s="8"/>
      <c r="C11" s="9" t="s">
        <v>9</v>
      </c>
      <c r="D11" s="23">
        <f>5/60</f>
        <v>0.08333333333333333</v>
      </c>
      <c r="E11" s="9"/>
      <c r="F11" s="9" t="s">
        <v>10</v>
      </c>
      <c r="G11" s="16" t="str">
        <f>IF(D12&gt;20,"Excesiva",IF(D12&lt;14,"Insuficiente","Adecuada"))</f>
        <v>Adecuada</v>
      </c>
      <c r="H11" s="11"/>
    </row>
    <row r="12" spans="2:8" ht="15" customHeight="1">
      <c r="B12" s="8"/>
      <c r="C12" s="9" t="s">
        <v>11</v>
      </c>
      <c r="D12" s="24">
        <v>14</v>
      </c>
      <c r="E12" s="9"/>
      <c r="F12" s="9" t="s">
        <v>5</v>
      </c>
      <c r="G12" s="10"/>
      <c r="H12" s="11"/>
    </row>
    <row r="13" spans="2:8" ht="15.75" customHeight="1">
      <c r="B13" s="8"/>
      <c r="C13" s="9" t="s">
        <v>6</v>
      </c>
      <c r="D13" s="26">
        <v>1.63</v>
      </c>
      <c r="E13" s="9"/>
      <c r="F13" s="13" t="s">
        <v>7</v>
      </c>
      <c r="G13" s="14">
        <f>(D12*D11*1.73)/(D13*G4)</f>
        <v>6.25022629224817</v>
      </c>
      <c r="H13" s="11"/>
    </row>
    <row r="14" spans="2:8" ht="15">
      <c r="B14" s="8"/>
      <c r="C14" s="9"/>
      <c r="D14" s="9"/>
      <c r="E14" s="9"/>
      <c r="F14" s="9"/>
      <c r="G14" s="10"/>
      <c r="H14" s="11"/>
    </row>
    <row r="15" spans="2:8" ht="15">
      <c r="B15" s="8"/>
      <c r="C15" s="9"/>
      <c r="D15" s="9"/>
      <c r="E15" s="9"/>
      <c r="F15" s="9"/>
      <c r="G15" s="10"/>
      <c r="H15" s="11"/>
    </row>
    <row r="16" spans="2:8" ht="15.75" customHeight="1">
      <c r="B16" s="8"/>
      <c r="C16" s="9" t="s">
        <v>0</v>
      </c>
      <c r="D16" s="15" t="s">
        <v>12</v>
      </c>
      <c r="E16" s="9"/>
      <c r="F16" s="9"/>
      <c r="G16" s="10"/>
      <c r="H16" s="11"/>
    </row>
    <row r="17" spans="2:8" ht="15.75" customHeight="1">
      <c r="B17" s="8"/>
      <c r="C17" s="9"/>
      <c r="D17" s="15" t="s">
        <v>13</v>
      </c>
      <c r="E17" s="9"/>
      <c r="F17" s="9"/>
      <c r="G17" s="10"/>
      <c r="H17" s="11"/>
    </row>
    <row r="18" spans="2:8" ht="3" customHeight="1">
      <c r="B18" s="8"/>
      <c r="C18" s="9"/>
      <c r="D18" s="15"/>
      <c r="E18" s="9"/>
      <c r="F18" s="9"/>
      <c r="G18" s="10"/>
      <c r="H18" s="11"/>
    </row>
    <row r="19" spans="2:12" ht="15" customHeight="1">
      <c r="B19" s="8"/>
      <c r="C19" s="9" t="s">
        <v>14</v>
      </c>
      <c r="D19" s="23">
        <v>12</v>
      </c>
      <c r="E19" s="9"/>
      <c r="F19" s="9"/>
      <c r="G19" s="10"/>
      <c r="H19" s="11"/>
      <c r="J19" s="22" t="s">
        <v>15</v>
      </c>
      <c r="K19" s="22"/>
      <c r="L19" s="22" t="str">
        <f>IF(D19&lt;20,"Bajo",IF(D19&gt;40,"Alto","Normal"))</f>
        <v>Bajo</v>
      </c>
    </row>
    <row r="20" spans="2:12" ht="15.75" customHeight="1">
      <c r="B20" s="8"/>
      <c r="C20" s="9" t="s">
        <v>16</v>
      </c>
      <c r="D20" s="24">
        <v>136</v>
      </c>
      <c r="E20" s="9"/>
      <c r="F20" s="13" t="s">
        <v>17</v>
      </c>
      <c r="G20" s="14">
        <f>D19*D22/D20*D21</f>
        <v>0.9882352941176472</v>
      </c>
      <c r="H20" s="11"/>
      <c r="J20" s="22" t="str">
        <f>IF(L19="Normal","",IF(G20&lt;1,"Hipovolemia","Necrosis Tubular"))</f>
        <v>Hipovolemia</v>
      </c>
      <c r="K20" s="22"/>
      <c r="L20" s="22"/>
    </row>
    <row r="21" spans="2:8" ht="15.75" customHeight="1">
      <c r="B21" s="8"/>
      <c r="C21" s="9" t="s">
        <v>11</v>
      </c>
      <c r="D21" s="24">
        <v>14</v>
      </c>
      <c r="E21" s="9"/>
      <c r="F21" s="13" t="s">
        <v>18</v>
      </c>
      <c r="G21" s="14">
        <f>(1-(D19*D22/D20*D21))</f>
        <v>0.011764705882352788</v>
      </c>
      <c r="H21" s="11"/>
    </row>
    <row r="22" spans="2:8" ht="15" customHeight="1">
      <c r="B22" s="8"/>
      <c r="C22" s="9" t="s">
        <v>6</v>
      </c>
      <c r="D22" s="26">
        <v>0.8</v>
      </c>
      <c r="E22" s="9"/>
      <c r="F22" s="9"/>
      <c r="G22" s="10"/>
      <c r="H22" s="11"/>
    </row>
    <row r="23" spans="2:8" ht="15.75" thickBot="1">
      <c r="B23" s="17"/>
      <c r="C23" s="18"/>
      <c r="D23" s="18"/>
      <c r="E23" s="18"/>
      <c r="F23" s="18"/>
      <c r="G23" s="19"/>
      <c r="H23" s="20"/>
    </row>
    <row r="24" ht="15">
      <c r="C24" s="21" t="s">
        <v>19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Delgado. Pediatra Neonatólogo</dc:creator>
  <cp:keywords/>
  <dc:description>cdelgadob10@hotmail.com</dc:description>
  <cp:lastModifiedBy>José Uberos</cp:lastModifiedBy>
  <dcterms:created xsi:type="dcterms:W3CDTF">2011-12-25T20:21:55Z</dcterms:created>
  <dcterms:modified xsi:type="dcterms:W3CDTF">2017-05-23T11:56:25Z</dcterms:modified>
  <cp:category/>
  <cp:version/>
  <cp:contentType/>
  <cp:contentStatus/>
</cp:coreProperties>
</file>