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3 GMIM\"/>
    </mc:Choice>
  </mc:AlternateContent>
  <xr:revisionPtr revIDLastSave="0" documentId="8_{9EA4E9F1-E8D3-42FD-A438-1C9C76DF380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eleccion aleatoria de muestra" sheetId="2" r:id="rId1"/>
    <sheet name="MAS INFINITO numerico" sheetId="1" r:id="rId2"/>
    <sheet name="MAS INFINITO dicotomico" sheetId="7" r:id="rId3"/>
    <sheet name="MAS finito numerico" sheetId="8" r:id="rId4"/>
    <sheet name="MAS finito dicotomico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10" l="1"/>
  <c r="Q39" i="10" s="1"/>
  <c r="H31" i="10"/>
  <c r="E37" i="10"/>
  <c r="D18" i="10"/>
  <c r="T31" i="8"/>
  <c r="E34" i="10"/>
  <c r="Q34" i="10"/>
  <c r="T31" i="10" s="1"/>
  <c r="T4" i="10"/>
  <c r="E34" i="8"/>
  <c r="E34" i="7"/>
  <c r="H4" i="10"/>
  <c r="E4" i="10"/>
  <c r="H11" i="8"/>
  <c r="H4" i="8"/>
  <c r="E4" i="8"/>
  <c r="H4" i="7"/>
  <c r="E4" i="7"/>
  <c r="E39" i="10" l="1"/>
  <c r="T11" i="8"/>
  <c r="Q37" i="8" s="1"/>
  <c r="E37" i="8"/>
  <c r="H8" i="10"/>
  <c r="H17" i="10" s="1"/>
  <c r="T17" i="10" s="1"/>
  <c r="T22" i="10" l="1"/>
  <c r="T26" i="10" s="1"/>
  <c r="H11" i="10"/>
  <c r="T11" i="10" s="1"/>
  <c r="H22" i="8"/>
  <c r="H26" i="8" s="1"/>
  <c r="H22" i="10" l="1"/>
  <c r="H26" i="10" s="1"/>
  <c r="H22" i="7"/>
  <c r="H26" i="7" s="1"/>
  <c r="U26" i="10"/>
  <c r="I26" i="8"/>
  <c r="I26" i="10" l="1"/>
  <c r="I26" i="7"/>
  <c r="E1" i="2"/>
  <c r="E2" i="2" s="1"/>
  <c r="T22" i="8" l="1"/>
  <c r="T26" i="8" s="1"/>
  <c r="U26" i="8" l="1"/>
</calcChain>
</file>

<file path=xl/sharedStrings.xml><?xml version="1.0" encoding="utf-8"?>
<sst xmlns="http://schemas.openxmlformats.org/spreadsheetml/2006/main" count="141" uniqueCount="70">
  <si>
    <t>ELEMENTO SELECCIONADO:</t>
  </si>
  <si>
    <t>NÚMERO ALEATORIO ENTRE 1 Y 40:</t>
  </si>
  <si>
    <t>POBLACIÓN:</t>
  </si>
  <si>
    <t>n =</t>
  </si>
  <si>
    <t>(estimador de la varianza de la población)</t>
  </si>
  <si>
    <t>(estimador de la media de la población)</t>
  </si>
  <si>
    <t>(estimador de la proporción de la población)</t>
  </si>
  <si>
    <t>ESTIMACIÓN DEL TOTAL</t>
  </si>
  <si>
    <t>estimador del total de la población</t>
  </si>
  <si>
    <t>1 AAA</t>
  </si>
  <si>
    <t>2 BBB</t>
  </si>
  <si>
    <t>3 CCC</t>
  </si>
  <si>
    <t>4 DDD</t>
  </si>
  <si>
    <t>5 EEE</t>
  </si>
  <si>
    <t>6 FFF</t>
  </si>
  <si>
    <t>7 GGG</t>
  </si>
  <si>
    <t>8 HHH</t>
  </si>
  <si>
    <t>9 III</t>
  </si>
  <si>
    <t>10 JJJ</t>
  </si>
  <si>
    <t>11 KKK</t>
  </si>
  <si>
    <t>12 LLL</t>
  </si>
  <si>
    <t>13 MMM</t>
  </si>
  <si>
    <t>14 NNN</t>
  </si>
  <si>
    <t>15 OOO</t>
  </si>
  <si>
    <t>16 PPP</t>
  </si>
  <si>
    <t>17 QQQ</t>
  </si>
  <si>
    <t>18 RRR</t>
  </si>
  <si>
    <t>19 SSS</t>
  </si>
  <si>
    <t>20 TTT</t>
  </si>
  <si>
    <t>21 UUU</t>
  </si>
  <si>
    <t>22 VVV</t>
  </si>
  <si>
    <t>23 WWW</t>
  </si>
  <si>
    <t>24 XXX</t>
  </si>
  <si>
    <t>25 YYY</t>
  </si>
  <si>
    <t>26 ZZZ</t>
  </si>
  <si>
    <t>27 AAA</t>
  </si>
  <si>
    <t>28 BBB</t>
  </si>
  <si>
    <t>29 CCC</t>
  </si>
  <si>
    <t>30 DDD</t>
  </si>
  <si>
    <t>31 EEE</t>
  </si>
  <si>
    <t>32 FFF</t>
  </si>
  <si>
    <t>33 GGG</t>
  </si>
  <si>
    <t>35 III</t>
  </si>
  <si>
    <t>36 JJJ</t>
  </si>
  <si>
    <t>37 KKK</t>
  </si>
  <si>
    <t>38 LLL</t>
  </si>
  <si>
    <t>39 MMM</t>
  </si>
  <si>
    <t>40 NNN</t>
  </si>
  <si>
    <t>34 HHH</t>
  </si>
  <si>
    <t>media muestral</t>
  </si>
  <si>
    <t>cuasivarianza de la muestra</t>
  </si>
  <si>
    <t>varianza del estimador</t>
  </si>
  <si>
    <t>límite para el error de estimación</t>
  </si>
  <si>
    <t>determinación del tamaño muestral</t>
  </si>
  <si>
    <t xml:space="preserve">proporción muestral </t>
  </si>
  <si>
    <t xml:space="preserve">  intervalo de confianza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</si>
  <si>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</si>
  <si>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i/>
        <sz val="11"/>
        <color theme="1"/>
        <rFont val="Times New Roman"/>
        <family val="1"/>
      </rPr>
      <t xml:space="preserve">μ </t>
    </r>
    <r>
      <rPr>
        <i/>
        <sz val="14"/>
        <color theme="1"/>
        <rFont val="Times New Roman"/>
        <family val="1"/>
      </rPr>
      <t>=</t>
    </r>
  </si>
  <si>
    <r>
      <t>B</t>
    </r>
    <r>
      <rPr>
        <i/>
        <sz val="8"/>
        <color theme="1"/>
        <rFont val="Times New Roman"/>
        <family val="1"/>
      </rPr>
      <t xml:space="preserve">p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</si>
  <si>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sz val="11"/>
        <color theme="1"/>
        <rFont val="Calibri"/>
        <family val="2"/>
      </rPr>
      <t>τ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</si>
  <si>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t>ESTIMACIÓN DE LA MEDIA</t>
  </si>
  <si>
    <t>muestra</t>
  </si>
  <si>
    <t>ESTIMACIÓN DE LA PROPORCIÓN</t>
  </si>
  <si>
    <t>datos del problema</t>
  </si>
  <si>
    <t>funciones Excel utilizadas</t>
  </si>
  <si>
    <t xml:space="preserve">   intervalo de confianza</t>
  </si>
  <si>
    <t>Estadísticos muestrales</t>
  </si>
  <si>
    <t>N=</t>
  </si>
  <si>
    <t>p=</t>
  </si>
  <si>
    <t>pq=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</si>
</sst>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name val="Times New Roman"/>
      <family val="1"/>
    </font>
    <font>
      <b/>
      <sz val="14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Calibri"/>
      <family val="2"/>
    </font>
    <font>
      <b/>
      <i/>
      <sz val="14"/>
      <color theme="4" tint="-0.249977111117893"/>
      <name val="Times New Roman"/>
      <family val="1"/>
    </font>
    <font>
      <b/>
      <i/>
      <sz val="14"/>
      <color theme="4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4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7" xfId="0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quotePrefix="1" applyFont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4" fillId="0" borderId="2" xfId="0" applyFont="1" applyBorder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7" xfId="0" quotePrefix="1" applyBorder="1" applyAlignment="1">
      <alignment horizontal="right"/>
    </xf>
    <xf numFmtId="0" fontId="0" fillId="0" borderId="4" xfId="0" applyBorder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4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5" fillId="0" borderId="0" xfId="0" applyFont="1" applyAlignment="1">
      <alignment horizontal="right" vertical="center"/>
    </xf>
    <xf numFmtId="0" fontId="20" fillId="0" borderId="1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0" fillId="0" borderId="11" xfId="0" applyBorder="1"/>
    <xf numFmtId="0" fontId="12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13" fillId="0" borderId="0" xfId="0" applyFont="1"/>
    <xf numFmtId="0" fontId="2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1">
    <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3.png"/><Relationship Id="rId7" Type="http://schemas.openxmlformats.org/officeDocument/2006/relationships/image" Target="../media/image16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5.png"/><Relationship Id="rId5" Type="http://schemas.openxmlformats.org/officeDocument/2006/relationships/image" Target="../media/image7.png"/><Relationship Id="rId10" Type="http://schemas.openxmlformats.org/officeDocument/2006/relationships/image" Target="../media/image19.png"/><Relationship Id="rId4" Type="http://schemas.openxmlformats.org/officeDocument/2006/relationships/image" Target="../media/image14.png"/><Relationship Id="rId9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26.png"/><Relationship Id="rId3" Type="http://schemas.openxmlformats.org/officeDocument/2006/relationships/image" Target="../media/image20.png"/><Relationship Id="rId7" Type="http://schemas.openxmlformats.org/officeDocument/2006/relationships/image" Target="../media/image4.png"/><Relationship Id="rId12" Type="http://schemas.openxmlformats.org/officeDocument/2006/relationships/image" Target="../media/image25.png"/><Relationship Id="rId17" Type="http://schemas.openxmlformats.org/officeDocument/2006/relationships/image" Target="../media/image10.png"/><Relationship Id="rId2" Type="http://schemas.openxmlformats.org/officeDocument/2006/relationships/image" Target="../media/image2.png"/><Relationship Id="rId16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24.png"/><Relationship Id="rId5" Type="http://schemas.openxmlformats.org/officeDocument/2006/relationships/image" Target="../media/image21.png"/><Relationship Id="rId15" Type="http://schemas.openxmlformats.org/officeDocument/2006/relationships/image" Target="../media/image28.png"/><Relationship Id="rId10" Type="http://schemas.openxmlformats.org/officeDocument/2006/relationships/image" Target="../media/image23.png"/><Relationship Id="rId4" Type="http://schemas.openxmlformats.org/officeDocument/2006/relationships/image" Target="../media/image7.png"/><Relationship Id="rId9" Type="http://schemas.openxmlformats.org/officeDocument/2006/relationships/image" Target="../media/image22.png"/><Relationship Id="rId14" Type="http://schemas.openxmlformats.org/officeDocument/2006/relationships/image" Target="../media/image2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34.png"/><Relationship Id="rId3" Type="http://schemas.openxmlformats.org/officeDocument/2006/relationships/image" Target="../media/image13.png"/><Relationship Id="rId7" Type="http://schemas.openxmlformats.org/officeDocument/2006/relationships/image" Target="../media/image31.png"/><Relationship Id="rId12" Type="http://schemas.openxmlformats.org/officeDocument/2006/relationships/image" Target="../media/image33.png"/><Relationship Id="rId2" Type="http://schemas.openxmlformats.org/officeDocument/2006/relationships/image" Target="../media/image12.png"/><Relationship Id="rId16" Type="http://schemas.openxmlformats.org/officeDocument/2006/relationships/image" Target="../media/image37.png"/><Relationship Id="rId1" Type="http://schemas.openxmlformats.org/officeDocument/2006/relationships/image" Target="../media/image11.png"/><Relationship Id="rId6" Type="http://schemas.openxmlformats.org/officeDocument/2006/relationships/image" Target="../media/image7.png"/><Relationship Id="rId11" Type="http://schemas.openxmlformats.org/officeDocument/2006/relationships/image" Target="../media/image32.png"/><Relationship Id="rId5" Type="http://schemas.openxmlformats.org/officeDocument/2006/relationships/image" Target="../media/image30.png"/><Relationship Id="rId15" Type="http://schemas.openxmlformats.org/officeDocument/2006/relationships/image" Target="../media/image36.png"/><Relationship Id="rId10" Type="http://schemas.openxmlformats.org/officeDocument/2006/relationships/image" Target="../media/image18.png"/><Relationship Id="rId4" Type="http://schemas.openxmlformats.org/officeDocument/2006/relationships/image" Target="../media/image29.png"/><Relationship Id="rId9" Type="http://schemas.openxmlformats.org/officeDocument/2006/relationships/image" Target="../media/image17.png"/><Relationship Id="rId14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2</xdr:row>
      <xdr:rowOff>0</xdr:rowOff>
    </xdr:from>
    <xdr:to>
      <xdr:col>6</xdr:col>
      <xdr:colOff>767802</xdr:colOff>
      <xdr:row>5</xdr:row>
      <xdr:rowOff>24052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175" y="428625"/>
          <a:ext cx="1005927" cy="566977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</xdr:row>
      <xdr:rowOff>57150</xdr:rowOff>
    </xdr:from>
    <xdr:to>
      <xdr:col>6</xdr:col>
      <xdr:colOff>767212</xdr:colOff>
      <xdr:row>12</xdr:row>
      <xdr:rowOff>13806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7925" y="1209675"/>
          <a:ext cx="3005588" cy="104250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24</xdr:row>
      <xdr:rowOff>114300</xdr:rowOff>
    </xdr:from>
    <xdr:to>
      <xdr:col>7</xdr:col>
      <xdr:colOff>119</xdr:colOff>
      <xdr:row>26</xdr:row>
      <xdr:rowOff>112045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0" y="4524375"/>
          <a:ext cx="1371719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44693</xdr:colOff>
      <xdr:row>33</xdr:row>
      <xdr:rowOff>141611</xdr:rowOff>
    </xdr:from>
    <xdr:to>
      <xdr:col>2</xdr:col>
      <xdr:colOff>454510</xdr:colOff>
      <xdr:row>39</xdr:row>
      <xdr:rowOff>153136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5743" y="6180461"/>
          <a:ext cx="790817" cy="10973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15</xdr:row>
      <xdr:rowOff>0</xdr:rowOff>
    </xdr:from>
    <xdr:to>
      <xdr:col>6</xdr:col>
      <xdr:colOff>771991</xdr:colOff>
      <xdr:row>17</xdr:row>
      <xdr:rowOff>162351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76750" y="2781300"/>
          <a:ext cx="981541" cy="524301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20</xdr:row>
      <xdr:rowOff>57150</xdr:rowOff>
    </xdr:from>
    <xdr:to>
      <xdr:col>7</xdr:col>
      <xdr:colOff>19582</xdr:colOff>
      <xdr:row>23</xdr:row>
      <xdr:rowOff>1947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43325" y="3743325"/>
          <a:ext cx="1743607" cy="48772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299948</xdr:colOff>
      <xdr:row>22</xdr:row>
      <xdr:rowOff>162365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9625" y="3533775"/>
          <a:ext cx="2219136" cy="67671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29</xdr:row>
      <xdr:rowOff>19050</xdr:rowOff>
    </xdr:from>
    <xdr:to>
      <xdr:col>7</xdr:col>
      <xdr:colOff>1064</xdr:colOff>
      <xdr:row>33</xdr:row>
      <xdr:rowOff>105988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5153025"/>
          <a:ext cx="1085182" cy="810838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32</xdr:row>
      <xdr:rowOff>0</xdr:rowOff>
    </xdr:from>
    <xdr:to>
      <xdr:col>4</xdr:col>
      <xdr:colOff>23305</xdr:colOff>
      <xdr:row>35</xdr:row>
      <xdr:rowOff>11859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09775" y="5857875"/>
          <a:ext cx="737680" cy="554784"/>
        </a:xfrm>
        <a:prstGeom prst="rect">
          <a:avLst/>
        </a:prstGeom>
      </xdr:spPr>
    </xdr:pic>
    <xdr:clientData/>
  </xdr:twoCellAnchor>
  <xdr:twoCellAnchor editAs="oneCell">
    <xdr:from>
      <xdr:col>3</xdr:col>
      <xdr:colOff>395654</xdr:colOff>
      <xdr:row>35</xdr:row>
      <xdr:rowOff>123825</xdr:rowOff>
    </xdr:from>
    <xdr:to>
      <xdr:col>3</xdr:col>
      <xdr:colOff>767819</xdr:colOff>
      <xdr:row>37</xdr:row>
      <xdr:rowOff>37469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38754" y="6343650"/>
          <a:ext cx="372165" cy="275594"/>
        </a:xfrm>
        <a:prstGeom prst="rect">
          <a:avLst/>
        </a:prstGeom>
      </xdr:spPr>
    </xdr:pic>
    <xdr:clientData/>
  </xdr:twoCellAnchor>
  <xdr:twoCellAnchor>
    <xdr:from>
      <xdr:col>2</xdr:col>
      <xdr:colOff>434340</xdr:colOff>
      <xdr:row>33</xdr:row>
      <xdr:rowOff>167640</xdr:rowOff>
    </xdr:from>
    <xdr:to>
      <xdr:col>3</xdr:col>
      <xdr:colOff>259080</xdr:colOff>
      <xdr:row>39</xdr:row>
      <xdr:rowOff>137160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1B16EC9-0731-D7F5-0567-24A4BC9EAB16}"/>
            </a:ext>
          </a:extLst>
        </xdr:cNvPr>
        <xdr:cNvGrpSpPr/>
      </xdr:nvGrpSpPr>
      <xdr:grpSpPr>
        <a:xfrm>
          <a:off x="1623060" y="6004560"/>
          <a:ext cx="624840" cy="1021080"/>
          <a:chOff x="1706880" y="5951220"/>
          <a:chExt cx="624840" cy="1021080"/>
        </a:xfrm>
      </xdr:grpSpPr>
      <xdr:sp macro="" textlink="">
        <xdr:nvSpPr>
          <xdr:cNvPr id="2" name="Cerrar llave 1">
            <a:extLst>
              <a:ext uri="{FF2B5EF4-FFF2-40B4-BE49-F238E27FC236}">
                <a16:creationId xmlns:a16="http://schemas.microsoft.com/office/drawing/2014/main" id="{8EAE7074-3881-D732-550E-119FA35D4D33}"/>
              </a:ext>
            </a:extLst>
          </xdr:cNvPr>
          <xdr:cNvSpPr/>
        </xdr:nvSpPr>
        <xdr:spPr>
          <a:xfrm>
            <a:off x="1706880" y="5951220"/>
            <a:ext cx="220980" cy="1021080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cxnSp macro="">
        <xdr:nvCxnSpPr>
          <xdr:cNvPr id="4" name="Conector recto de flecha 3">
            <a:extLst>
              <a:ext uri="{FF2B5EF4-FFF2-40B4-BE49-F238E27FC236}">
                <a16:creationId xmlns:a16="http://schemas.microsoft.com/office/drawing/2014/main" id="{83D97DB8-7199-AC36-185D-B714BCA344D3}"/>
              </a:ext>
            </a:extLst>
          </xdr:cNvPr>
          <xdr:cNvCxnSpPr/>
        </xdr:nvCxnSpPr>
        <xdr:spPr>
          <a:xfrm flipV="1">
            <a:off x="1943100" y="6438900"/>
            <a:ext cx="388620" cy="45720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</xdr:row>
      <xdr:rowOff>9525</xdr:rowOff>
    </xdr:from>
    <xdr:to>
      <xdr:col>6</xdr:col>
      <xdr:colOff>837532</xdr:colOff>
      <xdr:row>5</xdr:row>
      <xdr:rowOff>27481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438150"/>
          <a:ext cx="1085182" cy="56088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</xdr:row>
      <xdr:rowOff>114300</xdr:rowOff>
    </xdr:from>
    <xdr:to>
      <xdr:col>6</xdr:col>
      <xdr:colOff>840934</xdr:colOff>
      <xdr:row>8</xdr:row>
      <xdr:rowOff>44983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2975" y="1266825"/>
          <a:ext cx="774259" cy="29263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9525</xdr:rowOff>
    </xdr:from>
    <xdr:to>
      <xdr:col>6</xdr:col>
      <xdr:colOff>824297</xdr:colOff>
      <xdr:row>12</xdr:row>
      <xdr:rowOff>3094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67075" y="1704975"/>
          <a:ext cx="2243522" cy="53649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</xdr:row>
      <xdr:rowOff>161925</xdr:rowOff>
    </xdr:from>
    <xdr:to>
      <xdr:col>6</xdr:col>
      <xdr:colOff>847483</xdr:colOff>
      <xdr:row>17</xdr:row>
      <xdr:rowOff>172261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24300" y="2762250"/>
          <a:ext cx="1609483" cy="56088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9625" y="3533775"/>
          <a:ext cx="2219136" cy="67671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19</xdr:row>
      <xdr:rowOff>152400</xdr:rowOff>
    </xdr:from>
    <xdr:to>
      <xdr:col>6</xdr:col>
      <xdr:colOff>839893</xdr:colOff>
      <xdr:row>23</xdr:row>
      <xdr:rowOff>1192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81400" y="3657600"/>
          <a:ext cx="1944793" cy="566977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24</xdr:row>
      <xdr:rowOff>95250</xdr:rowOff>
    </xdr:from>
    <xdr:to>
      <xdr:col>6</xdr:col>
      <xdr:colOff>834517</xdr:colOff>
      <xdr:row>26</xdr:row>
      <xdr:rowOff>123478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57650" y="4505325"/>
          <a:ext cx="1463167" cy="39017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34</xdr:row>
      <xdr:rowOff>94449</xdr:rowOff>
    </xdr:from>
    <xdr:to>
      <xdr:col>2</xdr:col>
      <xdr:colOff>361950</xdr:colOff>
      <xdr:row>39</xdr:row>
      <xdr:rowOff>139899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825" y="6314274"/>
          <a:ext cx="638175" cy="9503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32</xdr:row>
      <xdr:rowOff>0</xdr:rowOff>
    </xdr:from>
    <xdr:to>
      <xdr:col>4</xdr:col>
      <xdr:colOff>13780</xdr:colOff>
      <xdr:row>35</xdr:row>
      <xdr:rowOff>11859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00250" y="5857875"/>
          <a:ext cx="737680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29</xdr:row>
      <xdr:rowOff>57150</xdr:rowOff>
    </xdr:from>
    <xdr:to>
      <xdr:col>7</xdr:col>
      <xdr:colOff>8097</xdr:colOff>
      <xdr:row>33</xdr:row>
      <xdr:rowOff>107509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38650" y="5191125"/>
          <a:ext cx="1103472" cy="774259"/>
        </a:xfrm>
        <a:prstGeom prst="rect">
          <a:avLst/>
        </a:prstGeom>
      </xdr:spPr>
    </xdr:pic>
    <xdr:clientData/>
  </xdr:twoCellAnchor>
  <xdr:twoCellAnchor>
    <xdr:from>
      <xdr:col>2</xdr:col>
      <xdr:colOff>350519</xdr:colOff>
      <xdr:row>34</xdr:row>
      <xdr:rowOff>129540</xdr:rowOff>
    </xdr:from>
    <xdr:to>
      <xdr:col>3</xdr:col>
      <xdr:colOff>312419</xdr:colOff>
      <xdr:row>39</xdr:row>
      <xdr:rowOff>129540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56728B61-6B1A-4063-B3B6-7A0B98A01E88}"/>
            </a:ext>
          </a:extLst>
        </xdr:cNvPr>
        <xdr:cNvGrpSpPr/>
      </xdr:nvGrpSpPr>
      <xdr:grpSpPr>
        <a:xfrm>
          <a:off x="1539239" y="6141720"/>
          <a:ext cx="762000" cy="876300"/>
          <a:chOff x="1706880" y="5951220"/>
          <a:chExt cx="694267" cy="1021080"/>
        </a:xfrm>
      </xdr:grpSpPr>
      <xdr:sp macro="" textlink="">
        <xdr:nvSpPr>
          <xdr:cNvPr id="9" name="Cerrar llave 8">
            <a:extLst>
              <a:ext uri="{FF2B5EF4-FFF2-40B4-BE49-F238E27FC236}">
                <a16:creationId xmlns:a16="http://schemas.microsoft.com/office/drawing/2014/main" id="{D7C31D86-53DE-FB8A-5CAA-F4264D7E67AA}"/>
              </a:ext>
            </a:extLst>
          </xdr:cNvPr>
          <xdr:cNvSpPr/>
        </xdr:nvSpPr>
        <xdr:spPr>
          <a:xfrm>
            <a:off x="1706880" y="5951220"/>
            <a:ext cx="220980" cy="1021080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4FA13EBE-2106-974B-5E5E-0A423641BB34}"/>
              </a:ext>
            </a:extLst>
          </xdr:cNvPr>
          <xdr:cNvCxnSpPr/>
        </xdr:nvCxnSpPr>
        <xdr:spPr>
          <a:xfrm flipV="1">
            <a:off x="1943100" y="6341894"/>
            <a:ext cx="458047" cy="142725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5" y="428625"/>
          <a:ext cx="1005927" cy="56697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3175" y="1200150"/>
          <a:ext cx="3005588" cy="104250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2771775"/>
          <a:ext cx="1530229" cy="54868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625" y="3533775"/>
          <a:ext cx="2219136" cy="676715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71975" y="3781425"/>
          <a:ext cx="1164437" cy="35359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2425" y="4514850"/>
          <a:ext cx="1371719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33</xdr:row>
      <xdr:rowOff>133350</xdr:rowOff>
    </xdr:from>
    <xdr:to>
      <xdr:col>2</xdr:col>
      <xdr:colOff>459174</xdr:colOff>
      <xdr:row>39</xdr:row>
      <xdr:rowOff>144875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5" y="6172200"/>
          <a:ext cx="792549" cy="10973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32</xdr:row>
      <xdr:rowOff>19050</xdr:rowOff>
    </xdr:from>
    <xdr:to>
      <xdr:col>3</xdr:col>
      <xdr:colOff>756730</xdr:colOff>
      <xdr:row>35</xdr:row>
      <xdr:rowOff>30909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2150" y="5695950"/>
          <a:ext cx="737680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29</xdr:row>
      <xdr:rowOff>19050</xdr:rowOff>
    </xdr:from>
    <xdr:to>
      <xdr:col>7</xdr:col>
      <xdr:colOff>12699</xdr:colOff>
      <xdr:row>32</xdr:row>
      <xdr:rowOff>426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95750" y="5153025"/>
          <a:ext cx="1450974" cy="524301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666750</xdr:colOff>
      <xdr:row>2</xdr:row>
      <xdr:rowOff>0</xdr:rowOff>
    </xdr:from>
    <xdr:to>
      <xdr:col>18</xdr:col>
      <xdr:colOff>748805</xdr:colOff>
      <xdr:row>5</xdr:row>
      <xdr:rowOff>30149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906375" y="428625"/>
          <a:ext cx="1615580" cy="57307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6</xdr:row>
      <xdr:rowOff>57150</xdr:rowOff>
    </xdr:from>
    <xdr:to>
      <xdr:col>18</xdr:col>
      <xdr:colOff>757688</xdr:colOff>
      <xdr:row>12</xdr:row>
      <xdr:rowOff>13806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25250" y="1209675"/>
          <a:ext cx="3005588" cy="1042506"/>
        </a:xfrm>
        <a:prstGeom prst="rect">
          <a:avLst/>
        </a:prstGeom>
      </xdr:spPr>
    </xdr:pic>
    <xdr:clientData/>
  </xdr:twoCellAnchor>
  <xdr:twoCellAnchor editAs="oneCell">
    <xdr:from>
      <xdr:col>15</xdr:col>
      <xdr:colOff>495300</xdr:colOff>
      <xdr:row>14</xdr:row>
      <xdr:rowOff>171450</xdr:rowOff>
    </xdr:from>
    <xdr:to>
      <xdr:col>19</xdr:col>
      <xdr:colOff>4413</xdr:colOff>
      <xdr:row>18</xdr:row>
      <xdr:rowOff>1953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72925" y="2771775"/>
          <a:ext cx="2566638" cy="548688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19</xdr:row>
      <xdr:rowOff>28575</xdr:rowOff>
    </xdr:from>
    <xdr:to>
      <xdr:col>15</xdr:col>
      <xdr:colOff>685611</xdr:colOff>
      <xdr:row>22</xdr:row>
      <xdr:rowOff>162365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44100" y="3533775"/>
          <a:ext cx="2219136" cy="676715"/>
        </a:xfrm>
        <a:prstGeom prst="rect">
          <a:avLst/>
        </a:prstGeom>
      </xdr:spPr>
    </xdr:pic>
    <xdr:clientData/>
  </xdr:twoCellAnchor>
  <xdr:twoCellAnchor editAs="oneCell">
    <xdr:from>
      <xdr:col>15</xdr:col>
      <xdr:colOff>323850</xdr:colOff>
      <xdr:row>24</xdr:row>
      <xdr:rowOff>95250</xdr:rowOff>
    </xdr:from>
    <xdr:to>
      <xdr:col>19</xdr:col>
      <xdr:colOff>3666</xdr:colOff>
      <xdr:row>26</xdr:row>
      <xdr:rowOff>117381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801475" y="4505325"/>
          <a:ext cx="2737341" cy="384081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33</xdr:row>
      <xdr:rowOff>133350</xdr:rowOff>
    </xdr:from>
    <xdr:to>
      <xdr:col>14</xdr:col>
      <xdr:colOff>68649</xdr:colOff>
      <xdr:row>39</xdr:row>
      <xdr:rowOff>144875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72625" y="6172200"/>
          <a:ext cx="792549" cy="1097375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32</xdr:row>
      <xdr:rowOff>28575</xdr:rowOff>
    </xdr:from>
    <xdr:to>
      <xdr:col>16</xdr:col>
      <xdr:colOff>7697</xdr:colOff>
      <xdr:row>35</xdr:row>
      <xdr:rowOff>22144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963275" y="5886450"/>
          <a:ext cx="883997" cy="536494"/>
        </a:xfrm>
        <a:prstGeom prst="rect">
          <a:avLst/>
        </a:prstGeom>
      </xdr:spPr>
    </xdr:pic>
    <xdr:clientData/>
  </xdr:twoCellAnchor>
  <xdr:twoCellAnchor editAs="oneCell">
    <xdr:from>
      <xdr:col>17</xdr:col>
      <xdr:colOff>47625</xdr:colOff>
      <xdr:row>29</xdr:row>
      <xdr:rowOff>19050</xdr:rowOff>
    </xdr:from>
    <xdr:to>
      <xdr:col>19</xdr:col>
      <xdr:colOff>11178</xdr:colOff>
      <xdr:row>32</xdr:row>
      <xdr:rowOff>6523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058775" y="5153025"/>
          <a:ext cx="1487553" cy="530398"/>
        </a:xfrm>
        <a:prstGeom prst="rect">
          <a:avLst/>
        </a:prstGeom>
      </xdr:spPr>
    </xdr:pic>
    <xdr:clientData/>
  </xdr:twoCellAnchor>
  <xdr:twoCellAnchor editAs="oneCell">
    <xdr:from>
      <xdr:col>16</xdr:col>
      <xdr:colOff>657225</xdr:colOff>
      <xdr:row>20</xdr:row>
      <xdr:rowOff>95250</xdr:rowOff>
    </xdr:from>
    <xdr:to>
      <xdr:col>18</xdr:col>
      <xdr:colOff>739280</xdr:colOff>
      <xdr:row>22</xdr:row>
      <xdr:rowOff>86899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496800" y="3781425"/>
          <a:ext cx="1615580" cy="35359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14450" y="3009900"/>
          <a:ext cx="627942" cy="457240"/>
        </a:xfrm>
        <a:prstGeom prst="rect">
          <a:avLst/>
        </a:prstGeom>
      </xdr:spPr>
    </xdr:pic>
    <xdr:clientData/>
  </xdr:twoCellAnchor>
  <xdr:twoCellAnchor editAs="oneCell">
    <xdr:from>
      <xdr:col>3</xdr:col>
      <xdr:colOff>395654</xdr:colOff>
      <xdr:row>35</xdr:row>
      <xdr:rowOff>123825</xdr:rowOff>
    </xdr:from>
    <xdr:to>
      <xdr:col>3</xdr:col>
      <xdr:colOff>767819</xdr:colOff>
      <xdr:row>37</xdr:row>
      <xdr:rowOff>37469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38754" y="6524625"/>
          <a:ext cx="372165" cy="275594"/>
        </a:xfrm>
        <a:prstGeom prst="rect">
          <a:avLst/>
        </a:prstGeom>
      </xdr:spPr>
    </xdr:pic>
    <xdr:clientData/>
  </xdr:twoCellAnchor>
  <xdr:oneCellAnchor>
    <xdr:from>
      <xdr:col>15</xdr:col>
      <xdr:colOff>395654</xdr:colOff>
      <xdr:row>35</xdr:row>
      <xdr:rowOff>123825</xdr:rowOff>
    </xdr:from>
    <xdr:ext cx="372165" cy="275594"/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38754" y="6524625"/>
          <a:ext cx="372165" cy="275594"/>
        </a:xfrm>
        <a:prstGeom prst="rect">
          <a:avLst/>
        </a:prstGeom>
      </xdr:spPr>
    </xdr:pic>
    <xdr:clientData/>
  </xdr:oneCellAnchor>
  <xdr:twoCellAnchor>
    <xdr:from>
      <xdr:col>2</xdr:col>
      <xdr:colOff>388620</xdr:colOff>
      <xdr:row>33</xdr:row>
      <xdr:rowOff>160020</xdr:rowOff>
    </xdr:from>
    <xdr:to>
      <xdr:col>3</xdr:col>
      <xdr:colOff>213360</xdr:colOff>
      <xdr:row>39</xdr:row>
      <xdr:rowOff>129540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057D659-495C-406F-B3BF-EF4B625AA31D}"/>
            </a:ext>
          </a:extLst>
        </xdr:cNvPr>
        <xdr:cNvGrpSpPr/>
      </xdr:nvGrpSpPr>
      <xdr:grpSpPr>
        <a:xfrm>
          <a:off x="1577340" y="5996940"/>
          <a:ext cx="624840" cy="1021080"/>
          <a:chOff x="1706880" y="5951220"/>
          <a:chExt cx="624840" cy="1021080"/>
        </a:xfrm>
      </xdr:grpSpPr>
      <xdr:sp macro="" textlink="">
        <xdr:nvSpPr>
          <xdr:cNvPr id="6" name="Cerrar llave 5">
            <a:extLst>
              <a:ext uri="{FF2B5EF4-FFF2-40B4-BE49-F238E27FC236}">
                <a16:creationId xmlns:a16="http://schemas.microsoft.com/office/drawing/2014/main" id="{1C30EAD9-8317-CF81-C7FF-2B38E273B621}"/>
              </a:ext>
            </a:extLst>
          </xdr:cNvPr>
          <xdr:cNvSpPr/>
        </xdr:nvSpPr>
        <xdr:spPr>
          <a:xfrm>
            <a:off x="1706880" y="5951220"/>
            <a:ext cx="220980" cy="1021080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cxnSp macro="">
        <xdr:nvCxnSpPr>
          <xdr:cNvPr id="7" name="Conector recto de flecha 6">
            <a:extLst>
              <a:ext uri="{FF2B5EF4-FFF2-40B4-BE49-F238E27FC236}">
                <a16:creationId xmlns:a16="http://schemas.microsoft.com/office/drawing/2014/main" id="{459661D1-96E6-5CD9-FDD6-7AE8FC3A905E}"/>
              </a:ext>
            </a:extLst>
          </xdr:cNvPr>
          <xdr:cNvCxnSpPr/>
        </xdr:nvCxnSpPr>
        <xdr:spPr>
          <a:xfrm flipV="1">
            <a:off x="1943100" y="6438900"/>
            <a:ext cx="388620" cy="45720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762000</xdr:colOff>
      <xdr:row>33</xdr:row>
      <xdr:rowOff>152400</xdr:rowOff>
    </xdr:from>
    <xdr:to>
      <xdr:col>15</xdr:col>
      <xdr:colOff>274320</xdr:colOff>
      <xdr:row>39</xdr:row>
      <xdr:rowOff>121920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6378B7AF-79E0-4EA2-98C5-F4FB701FDED5}"/>
            </a:ext>
          </a:extLst>
        </xdr:cNvPr>
        <xdr:cNvGrpSpPr/>
      </xdr:nvGrpSpPr>
      <xdr:grpSpPr>
        <a:xfrm>
          <a:off x="10507980" y="5989320"/>
          <a:ext cx="1112520" cy="1021080"/>
          <a:chOff x="1706880" y="5951220"/>
          <a:chExt cx="1112520" cy="1021080"/>
        </a:xfrm>
      </xdr:grpSpPr>
      <xdr:sp macro="" textlink="">
        <xdr:nvSpPr>
          <xdr:cNvPr id="10" name="Cerrar llave 9">
            <a:extLst>
              <a:ext uri="{FF2B5EF4-FFF2-40B4-BE49-F238E27FC236}">
                <a16:creationId xmlns:a16="http://schemas.microsoft.com/office/drawing/2014/main" id="{03B5F00B-2E7F-2EC3-C06C-51A82E506452}"/>
              </a:ext>
            </a:extLst>
          </xdr:cNvPr>
          <xdr:cNvSpPr/>
        </xdr:nvSpPr>
        <xdr:spPr>
          <a:xfrm>
            <a:off x="1706880" y="5951220"/>
            <a:ext cx="220980" cy="1021080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30DCCFF6-F239-19C9-C4CD-A6704D87B322}"/>
              </a:ext>
            </a:extLst>
          </xdr:cNvPr>
          <xdr:cNvCxnSpPr/>
        </xdr:nvCxnSpPr>
        <xdr:spPr>
          <a:xfrm flipV="1">
            <a:off x="1943100" y="6423660"/>
            <a:ext cx="876300" cy="60960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</xdr:row>
      <xdr:rowOff>9525</xdr:rowOff>
    </xdr:from>
    <xdr:to>
      <xdr:col>6</xdr:col>
      <xdr:colOff>837532</xdr:colOff>
      <xdr:row>5</xdr:row>
      <xdr:rowOff>27481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438150"/>
          <a:ext cx="1085182" cy="56088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</xdr:row>
      <xdr:rowOff>123825</xdr:rowOff>
    </xdr:from>
    <xdr:to>
      <xdr:col>6</xdr:col>
      <xdr:colOff>840934</xdr:colOff>
      <xdr:row>8</xdr:row>
      <xdr:rowOff>54508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2975" y="1276350"/>
          <a:ext cx="774259" cy="292633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9525</xdr:rowOff>
    </xdr:from>
    <xdr:to>
      <xdr:col>6</xdr:col>
      <xdr:colOff>824297</xdr:colOff>
      <xdr:row>12</xdr:row>
      <xdr:rowOff>3094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67075" y="1704975"/>
          <a:ext cx="2243522" cy="536494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4450" y="3009900"/>
          <a:ext cx="627942" cy="457240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14</xdr:row>
      <xdr:rowOff>161925</xdr:rowOff>
    </xdr:from>
    <xdr:to>
      <xdr:col>6</xdr:col>
      <xdr:colOff>843295</xdr:colOff>
      <xdr:row>17</xdr:row>
      <xdr:rowOff>173784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95725" y="2762250"/>
          <a:ext cx="1633870" cy="55478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9625" y="3533775"/>
          <a:ext cx="2219136" cy="676715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20</xdr:row>
      <xdr:rowOff>95250</xdr:rowOff>
    </xdr:from>
    <xdr:to>
      <xdr:col>6</xdr:col>
      <xdr:colOff>826873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24350" y="3781425"/>
          <a:ext cx="1188823" cy="353599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24</xdr:row>
      <xdr:rowOff>104775</xdr:rowOff>
    </xdr:from>
    <xdr:to>
      <xdr:col>6</xdr:col>
      <xdr:colOff>834517</xdr:colOff>
      <xdr:row>26</xdr:row>
      <xdr:rowOff>133003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57650" y="4514850"/>
          <a:ext cx="1463167" cy="39017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35</xdr:row>
      <xdr:rowOff>9525</xdr:rowOff>
    </xdr:from>
    <xdr:to>
      <xdr:col>2</xdr:col>
      <xdr:colOff>249824</xdr:colOff>
      <xdr:row>39</xdr:row>
      <xdr:rowOff>139899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8200" y="6410325"/>
          <a:ext cx="573674" cy="854274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32</xdr:row>
      <xdr:rowOff>0</xdr:rowOff>
    </xdr:from>
    <xdr:to>
      <xdr:col>4</xdr:col>
      <xdr:colOff>23305</xdr:colOff>
      <xdr:row>35</xdr:row>
      <xdr:rowOff>11859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09775" y="5857875"/>
          <a:ext cx="737680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29</xdr:row>
      <xdr:rowOff>47625</xdr:rowOff>
    </xdr:from>
    <xdr:to>
      <xdr:col>7</xdr:col>
      <xdr:colOff>6602</xdr:colOff>
      <xdr:row>31</xdr:row>
      <xdr:rowOff>171874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095750" y="5181600"/>
          <a:ext cx="1444877" cy="493819"/>
        </a:xfrm>
        <a:prstGeom prst="rect">
          <a:avLst/>
        </a:prstGeom>
      </xdr:spPr>
    </xdr:pic>
    <xdr:clientData/>
  </xdr:twoCellAnchor>
  <xdr:twoCellAnchor editAs="oneCell">
    <xdr:from>
      <xdr:col>17</xdr:col>
      <xdr:colOff>723900</xdr:colOff>
      <xdr:row>2</xdr:row>
      <xdr:rowOff>76200</xdr:rowOff>
    </xdr:from>
    <xdr:to>
      <xdr:col>19</xdr:col>
      <xdr:colOff>29028</xdr:colOff>
      <xdr:row>4</xdr:row>
      <xdr:rowOff>61752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925550" y="504825"/>
          <a:ext cx="829128" cy="347502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9</xdr:row>
      <xdr:rowOff>9525</xdr:rowOff>
    </xdr:from>
    <xdr:to>
      <xdr:col>19</xdr:col>
      <xdr:colOff>24197</xdr:colOff>
      <xdr:row>12</xdr:row>
      <xdr:rowOff>3094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06325" y="1704975"/>
          <a:ext cx="2243522" cy="536494"/>
        </a:xfrm>
        <a:prstGeom prst="rect">
          <a:avLst/>
        </a:prstGeom>
      </xdr:spPr>
    </xdr:pic>
    <xdr:clientData/>
  </xdr:twoCellAnchor>
  <xdr:twoCellAnchor editAs="oneCell">
    <xdr:from>
      <xdr:col>15</xdr:col>
      <xdr:colOff>447675</xdr:colOff>
      <xdr:row>14</xdr:row>
      <xdr:rowOff>161925</xdr:rowOff>
    </xdr:from>
    <xdr:to>
      <xdr:col>18</xdr:col>
      <xdr:colOff>761464</xdr:colOff>
      <xdr:row>17</xdr:row>
      <xdr:rowOff>161591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115800" y="2762250"/>
          <a:ext cx="2609314" cy="542591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19</xdr:row>
      <xdr:rowOff>28575</xdr:rowOff>
    </xdr:from>
    <xdr:to>
      <xdr:col>15</xdr:col>
      <xdr:colOff>685611</xdr:colOff>
      <xdr:row>22</xdr:row>
      <xdr:rowOff>162365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34600" y="3533775"/>
          <a:ext cx="2219136" cy="676715"/>
        </a:xfrm>
        <a:prstGeom prst="rect">
          <a:avLst/>
        </a:prstGeom>
      </xdr:spPr>
    </xdr:pic>
    <xdr:clientData/>
  </xdr:twoCellAnchor>
  <xdr:twoCellAnchor editAs="oneCell">
    <xdr:from>
      <xdr:col>16</xdr:col>
      <xdr:colOff>685800</xdr:colOff>
      <xdr:row>20</xdr:row>
      <xdr:rowOff>85725</xdr:rowOff>
    </xdr:from>
    <xdr:to>
      <xdr:col>19</xdr:col>
      <xdr:colOff>11952</xdr:colOff>
      <xdr:row>22</xdr:row>
      <xdr:rowOff>77374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115925" y="3771900"/>
          <a:ext cx="1621677" cy="353599"/>
        </a:xfrm>
        <a:prstGeom prst="rect">
          <a:avLst/>
        </a:prstGeom>
      </xdr:spPr>
    </xdr:pic>
    <xdr:clientData/>
  </xdr:twoCellAnchor>
  <xdr:twoCellAnchor editAs="oneCell">
    <xdr:from>
      <xdr:col>15</xdr:col>
      <xdr:colOff>314325</xdr:colOff>
      <xdr:row>24</xdr:row>
      <xdr:rowOff>104775</xdr:rowOff>
    </xdr:from>
    <xdr:to>
      <xdr:col>19</xdr:col>
      <xdr:colOff>12431</xdr:colOff>
      <xdr:row>26</xdr:row>
      <xdr:rowOff>126906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982450" y="4514850"/>
          <a:ext cx="2755631" cy="384081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35</xdr:row>
      <xdr:rowOff>28575</xdr:rowOff>
    </xdr:from>
    <xdr:to>
      <xdr:col>13</xdr:col>
      <xdr:colOff>618031</xdr:colOff>
      <xdr:row>39</xdr:row>
      <xdr:rowOff>139899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763125" y="6429375"/>
          <a:ext cx="560881" cy="835224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32</xdr:row>
      <xdr:rowOff>0</xdr:rowOff>
    </xdr:from>
    <xdr:to>
      <xdr:col>16</xdr:col>
      <xdr:colOff>7697</xdr:colOff>
      <xdr:row>35</xdr:row>
      <xdr:rowOff>36245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153775" y="5857875"/>
          <a:ext cx="883997" cy="579170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29</xdr:row>
      <xdr:rowOff>47625</xdr:rowOff>
    </xdr:from>
    <xdr:to>
      <xdr:col>18</xdr:col>
      <xdr:colOff>749552</xdr:colOff>
      <xdr:row>31</xdr:row>
      <xdr:rowOff>171874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268325" y="5181600"/>
          <a:ext cx="1444877" cy="493819"/>
        </a:xfrm>
        <a:prstGeom prst="rect">
          <a:avLst/>
        </a:prstGeom>
      </xdr:spPr>
    </xdr:pic>
    <xdr:clientData/>
  </xdr:twoCellAnchor>
  <xdr:twoCellAnchor>
    <xdr:from>
      <xdr:col>2</xdr:col>
      <xdr:colOff>205741</xdr:colOff>
      <xdr:row>34</xdr:row>
      <xdr:rowOff>137160</xdr:rowOff>
    </xdr:from>
    <xdr:to>
      <xdr:col>3</xdr:col>
      <xdr:colOff>327660</xdr:colOff>
      <xdr:row>39</xdr:row>
      <xdr:rowOff>137160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2ED25F4-3967-4E76-B50F-A53591E7B4BB}"/>
            </a:ext>
          </a:extLst>
        </xdr:cNvPr>
        <xdr:cNvGrpSpPr/>
      </xdr:nvGrpSpPr>
      <xdr:grpSpPr>
        <a:xfrm>
          <a:off x="1394461" y="6149340"/>
          <a:ext cx="922019" cy="876300"/>
          <a:chOff x="1706880" y="5951220"/>
          <a:chExt cx="840062" cy="1021080"/>
        </a:xfrm>
      </xdr:grpSpPr>
      <xdr:sp macro="" textlink="">
        <xdr:nvSpPr>
          <xdr:cNvPr id="4" name="Cerrar llave 3">
            <a:extLst>
              <a:ext uri="{FF2B5EF4-FFF2-40B4-BE49-F238E27FC236}">
                <a16:creationId xmlns:a16="http://schemas.microsoft.com/office/drawing/2014/main" id="{1372D914-AEBF-D156-B824-E3FDFE544728}"/>
              </a:ext>
            </a:extLst>
          </xdr:cNvPr>
          <xdr:cNvSpPr/>
        </xdr:nvSpPr>
        <xdr:spPr>
          <a:xfrm>
            <a:off x="1706880" y="5951220"/>
            <a:ext cx="220980" cy="1021080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cxnSp macro="">
        <xdr:nvCxnSpPr>
          <xdr:cNvPr id="5" name="Conector recto de flecha 4">
            <a:extLst>
              <a:ext uri="{FF2B5EF4-FFF2-40B4-BE49-F238E27FC236}">
                <a16:creationId xmlns:a16="http://schemas.microsoft.com/office/drawing/2014/main" id="{84A722BC-3362-2E26-A517-A654E94542EA}"/>
              </a:ext>
            </a:extLst>
          </xdr:cNvPr>
          <xdr:cNvCxnSpPr/>
        </xdr:nvCxnSpPr>
        <xdr:spPr>
          <a:xfrm flipV="1">
            <a:off x="2054013" y="6315257"/>
            <a:ext cx="492929" cy="186458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670552</xdr:colOff>
      <xdr:row>34</xdr:row>
      <xdr:rowOff>129540</xdr:rowOff>
    </xdr:from>
    <xdr:to>
      <xdr:col>15</xdr:col>
      <xdr:colOff>213349</xdr:colOff>
      <xdr:row>39</xdr:row>
      <xdr:rowOff>129540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AA8093C9-6D92-4F0C-A677-947344DCE291}"/>
            </a:ext>
          </a:extLst>
        </xdr:cNvPr>
        <xdr:cNvGrpSpPr/>
      </xdr:nvGrpSpPr>
      <xdr:grpSpPr>
        <a:xfrm>
          <a:off x="10614652" y="6141720"/>
          <a:ext cx="1142997" cy="876300"/>
          <a:chOff x="1706880" y="5951220"/>
          <a:chExt cx="1041401" cy="1021080"/>
        </a:xfrm>
      </xdr:grpSpPr>
      <xdr:sp macro="" textlink="">
        <xdr:nvSpPr>
          <xdr:cNvPr id="10" name="Cerrar llave 9">
            <a:extLst>
              <a:ext uri="{FF2B5EF4-FFF2-40B4-BE49-F238E27FC236}">
                <a16:creationId xmlns:a16="http://schemas.microsoft.com/office/drawing/2014/main" id="{C726D98F-65B9-28CC-4108-6410695D41E9}"/>
              </a:ext>
            </a:extLst>
          </xdr:cNvPr>
          <xdr:cNvSpPr/>
        </xdr:nvSpPr>
        <xdr:spPr>
          <a:xfrm>
            <a:off x="1706880" y="5951220"/>
            <a:ext cx="220980" cy="1021080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A7741746-739A-2B14-4DA4-A290105F2CAB}"/>
              </a:ext>
            </a:extLst>
          </xdr:cNvPr>
          <xdr:cNvCxnSpPr/>
        </xdr:nvCxnSpPr>
        <xdr:spPr>
          <a:xfrm flipV="1">
            <a:off x="2005585" y="6341894"/>
            <a:ext cx="742696" cy="124967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E4" sqref="E4"/>
    </sheetView>
  </sheetViews>
  <sheetFormatPr baseColWidth="10" defaultRowHeight="14.4" x14ac:dyDescent="0.3"/>
  <cols>
    <col min="2" max="2" width="15.33203125" customWidth="1"/>
    <col min="3" max="3" width="6.44140625" customWidth="1"/>
    <col min="4" max="4" width="32.88671875" customWidth="1"/>
    <col min="5" max="5" width="11.5546875" customWidth="1"/>
  </cols>
  <sheetData>
    <row r="1" spans="1:5" x14ac:dyDescent="0.3">
      <c r="A1" s="1" t="s">
        <v>2</v>
      </c>
      <c r="B1" t="s">
        <v>9</v>
      </c>
      <c r="D1" s="42" t="s">
        <v>1</v>
      </c>
      <c r="E1" s="65">
        <f ca="1">RANDBETWEEN(1,40)</f>
        <v>31</v>
      </c>
    </row>
    <row r="2" spans="1:5" x14ac:dyDescent="0.3">
      <c r="B2" t="s">
        <v>10</v>
      </c>
      <c r="D2" s="42" t="s">
        <v>0</v>
      </c>
      <c r="E2" s="43" t="str">
        <f ca="1">INDEX(B:B,E1)</f>
        <v>31 EEE</v>
      </c>
    </row>
    <row r="3" spans="1:5" x14ac:dyDescent="0.3">
      <c r="B3" t="s">
        <v>11</v>
      </c>
    </row>
    <row r="4" spans="1:5" x14ac:dyDescent="0.3">
      <c r="B4" t="s">
        <v>12</v>
      </c>
    </row>
    <row r="5" spans="1:5" x14ac:dyDescent="0.3">
      <c r="B5" t="s">
        <v>13</v>
      </c>
    </row>
    <row r="6" spans="1:5" x14ac:dyDescent="0.3">
      <c r="B6" t="s">
        <v>14</v>
      </c>
    </row>
    <row r="7" spans="1:5" x14ac:dyDescent="0.3">
      <c r="B7" t="s">
        <v>15</v>
      </c>
    </row>
    <row r="8" spans="1:5" x14ac:dyDescent="0.3">
      <c r="B8" t="s">
        <v>16</v>
      </c>
    </row>
    <row r="9" spans="1:5" x14ac:dyDescent="0.3">
      <c r="B9" t="s">
        <v>17</v>
      </c>
    </row>
    <row r="10" spans="1:5" x14ac:dyDescent="0.3">
      <c r="B10" t="s">
        <v>18</v>
      </c>
    </row>
    <row r="11" spans="1:5" x14ac:dyDescent="0.3">
      <c r="B11" t="s">
        <v>19</v>
      </c>
    </row>
    <row r="12" spans="1:5" x14ac:dyDescent="0.3">
      <c r="B12" t="s">
        <v>20</v>
      </c>
    </row>
    <row r="13" spans="1:5" x14ac:dyDescent="0.3">
      <c r="B13" t="s">
        <v>21</v>
      </c>
    </row>
    <row r="14" spans="1:5" x14ac:dyDescent="0.3">
      <c r="B14" t="s">
        <v>22</v>
      </c>
    </row>
    <row r="15" spans="1:5" x14ac:dyDescent="0.3">
      <c r="B15" t="s">
        <v>23</v>
      </c>
    </row>
    <row r="16" spans="1:5" x14ac:dyDescent="0.3">
      <c r="B16" t="s">
        <v>24</v>
      </c>
    </row>
    <row r="17" spans="2:2" x14ac:dyDescent="0.3">
      <c r="B17" t="s">
        <v>25</v>
      </c>
    </row>
    <row r="18" spans="2:2" x14ac:dyDescent="0.3">
      <c r="B18" t="s">
        <v>26</v>
      </c>
    </row>
    <row r="19" spans="2:2" x14ac:dyDescent="0.3">
      <c r="B19" t="s">
        <v>27</v>
      </c>
    </row>
    <row r="20" spans="2:2" x14ac:dyDescent="0.3">
      <c r="B20" t="s">
        <v>28</v>
      </c>
    </row>
    <row r="21" spans="2:2" x14ac:dyDescent="0.3">
      <c r="B21" t="s">
        <v>29</v>
      </c>
    </row>
    <row r="22" spans="2:2" x14ac:dyDescent="0.3">
      <c r="B22" t="s">
        <v>30</v>
      </c>
    </row>
    <row r="23" spans="2:2" x14ac:dyDescent="0.3">
      <c r="B23" t="s">
        <v>31</v>
      </c>
    </row>
    <row r="24" spans="2:2" x14ac:dyDescent="0.3">
      <c r="B24" t="s">
        <v>32</v>
      </c>
    </row>
    <row r="25" spans="2:2" x14ac:dyDescent="0.3">
      <c r="B25" t="s">
        <v>33</v>
      </c>
    </row>
    <row r="26" spans="2:2" x14ac:dyDescent="0.3">
      <c r="B26" t="s">
        <v>34</v>
      </c>
    </row>
    <row r="27" spans="2:2" x14ac:dyDescent="0.3">
      <c r="B27" t="s">
        <v>35</v>
      </c>
    </row>
    <row r="28" spans="2:2" x14ac:dyDescent="0.3">
      <c r="B28" t="s">
        <v>36</v>
      </c>
    </row>
    <row r="29" spans="2:2" x14ac:dyDescent="0.3">
      <c r="B29" t="s">
        <v>37</v>
      </c>
    </row>
    <row r="30" spans="2:2" x14ac:dyDescent="0.3">
      <c r="B30" t="s">
        <v>38</v>
      </c>
    </row>
    <row r="31" spans="2:2" x14ac:dyDescent="0.3">
      <c r="B31" t="s">
        <v>39</v>
      </c>
    </row>
    <row r="32" spans="2:2" x14ac:dyDescent="0.3">
      <c r="B32" t="s">
        <v>40</v>
      </c>
    </row>
    <row r="33" spans="2:2" x14ac:dyDescent="0.3">
      <c r="B33" t="s">
        <v>41</v>
      </c>
    </row>
    <row r="34" spans="2:2" x14ac:dyDescent="0.3">
      <c r="B34" t="s">
        <v>48</v>
      </c>
    </row>
    <row r="35" spans="2:2" x14ac:dyDescent="0.3">
      <c r="B35" t="s">
        <v>42</v>
      </c>
    </row>
    <row r="36" spans="2:2" x14ac:dyDescent="0.3">
      <c r="B36" t="s">
        <v>43</v>
      </c>
    </row>
    <row r="37" spans="2:2" x14ac:dyDescent="0.3">
      <c r="B37" t="s">
        <v>44</v>
      </c>
    </row>
    <row r="38" spans="2:2" x14ac:dyDescent="0.3">
      <c r="B38" t="s">
        <v>45</v>
      </c>
    </row>
    <row r="39" spans="2:2" x14ac:dyDescent="0.3">
      <c r="B39" t="s">
        <v>46</v>
      </c>
    </row>
    <row r="40" spans="2:2" x14ac:dyDescent="0.3">
      <c r="B40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abSelected="1" zoomScaleNormal="100" workbookViewId="0">
      <selection activeCell="E4" sqref="E4"/>
    </sheetView>
  </sheetViews>
  <sheetFormatPr baseColWidth="10" defaultRowHeight="14.25" customHeight="1" x14ac:dyDescent="0.3"/>
  <cols>
    <col min="1" max="1" width="11.6640625" style="60" customWidth="1"/>
    <col min="2" max="2" width="5.6640625" style="4" customWidth="1"/>
    <col min="3" max="3" width="11.6640625" style="4" customWidth="1"/>
    <col min="4" max="4" width="11.6640625" customWidth="1"/>
    <col min="5" max="5" width="11.6640625" style="12" customWidth="1"/>
    <col min="6" max="7" width="11.6640625" customWidth="1"/>
    <col min="8" max="8" width="11.6640625" style="12" customWidth="1"/>
    <col min="9" max="11" width="11.6640625" customWidth="1"/>
    <col min="12" max="12" width="15.5546875" customWidth="1"/>
    <col min="13" max="15" width="11.6640625" customWidth="1"/>
  </cols>
  <sheetData>
    <row r="1" spans="1:14" ht="18" x14ac:dyDescent="0.35">
      <c r="A1" s="59" t="s">
        <v>61</v>
      </c>
      <c r="B1" s="40" t="s">
        <v>60</v>
      </c>
      <c r="F1" s="62" t="s">
        <v>63</v>
      </c>
      <c r="I1" s="63" t="s">
        <v>64</v>
      </c>
      <c r="N1" s="40"/>
    </row>
    <row r="2" spans="1:14" ht="14.25" customHeight="1" x14ac:dyDescent="0.35">
      <c r="A2" s="60">
        <v>36.299999999999997</v>
      </c>
      <c r="B2" s="78" t="s">
        <v>66</v>
      </c>
      <c r="C2" s="30"/>
      <c r="D2" s="9"/>
      <c r="E2" s="8"/>
      <c r="F2" s="9"/>
      <c r="G2" s="9"/>
      <c r="H2" s="48"/>
      <c r="I2" s="9"/>
      <c r="J2" s="9"/>
      <c r="K2" s="9"/>
      <c r="L2" s="10"/>
      <c r="M2" s="3"/>
    </row>
    <row r="3" spans="1:14" ht="14.25" customHeight="1" x14ac:dyDescent="0.35">
      <c r="A3" s="60">
        <v>58.1</v>
      </c>
      <c r="B3" s="79"/>
      <c r="C3" s="27"/>
      <c r="L3" s="13"/>
      <c r="M3" s="5"/>
    </row>
    <row r="4" spans="1:14" ht="14.25" customHeight="1" x14ac:dyDescent="0.3">
      <c r="A4" s="60">
        <v>31.6</v>
      </c>
      <c r="B4" s="79"/>
      <c r="C4" s="27"/>
      <c r="D4" s="44" t="s">
        <v>3</v>
      </c>
      <c r="E4" s="33"/>
      <c r="H4" s="33"/>
      <c r="I4" s="68" t="s">
        <v>49</v>
      </c>
      <c r="L4" s="13"/>
    </row>
    <row r="5" spans="1:14" ht="14.25" customHeight="1" x14ac:dyDescent="0.3">
      <c r="A5" s="60">
        <v>51.1</v>
      </c>
      <c r="B5" s="79"/>
      <c r="C5" s="27"/>
      <c r="I5" s="68" t="s">
        <v>5</v>
      </c>
      <c r="L5" s="13"/>
    </row>
    <row r="6" spans="1:14" ht="14.25" customHeight="1" x14ac:dyDescent="0.3">
      <c r="A6" s="60">
        <v>23.6</v>
      </c>
      <c r="B6" s="79"/>
      <c r="C6" s="35"/>
      <c r="D6" s="17"/>
      <c r="E6" s="20"/>
      <c r="F6" s="17"/>
      <c r="G6" s="17"/>
      <c r="H6" s="20"/>
      <c r="I6" s="17"/>
      <c r="J6" s="17"/>
      <c r="K6" s="17"/>
      <c r="L6" s="18"/>
    </row>
    <row r="7" spans="1:14" ht="14.25" customHeight="1" x14ac:dyDescent="0.3">
      <c r="A7" s="60">
        <v>34.299999999999997</v>
      </c>
      <c r="B7" s="79"/>
      <c r="C7" s="24"/>
      <c r="D7" s="9"/>
      <c r="E7" s="8"/>
      <c r="F7" s="9"/>
      <c r="G7" s="9"/>
      <c r="H7" s="8"/>
      <c r="I7" s="9"/>
      <c r="J7" s="9"/>
      <c r="K7" s="25"/>
      <c r="L7" s="10"/>
    </row>
    <row r="8" spans="1:14" ht="14.25" customHeight="1" x14ac:dyDescent="0.3">
      <c r="A8" s="60">
        <v>31.1</v>
      </c>
      <c r="B8" s="79"/>
      <c r="C8" s="27"/>
      <c r="E8" s="53"/>
      <c r="L8" s="13"/>
    </row>
    <row r="9" spans="1:14" ht="14.25" customHeight="1" x14ac:dyDescent="0.3">
      <c r="A9" s="60">
        <v>29</v>
      </c>
      <c r="B9" s="79"/>
      <c r="C9" s="27"/>
      <c r="L9" s="13"/>
    </row>
    <row r="10" spans="1:14" ht="14.25" customHeight="1" x14ac:dyDescent="0.3">
      <c r="A10" s="60">
        <v>22.3</v>
      </c>
      <c r="B10" s="79"/>
      <c r="H10" s="49"/>
      <c r="L10" s="13"/>
    </row>
    <row r="11" spans="1:14" ht="14.25" customHeight="1" x14ac:dyDescent="0.3">
      <c r="A11" s="60">
        <v>53.6</v>
      </c>
      <c r="B11" s="79"/>
      <c r="H11" s="33"/>
      <c r="I11" s="68" t="s">
        <v>50</v>
      </c>
      <c r="L11" s="13"/>
    </row>
    <row r="12" spans="1:14" ht="14.25" customHeight="1" x14ac:dyDescent="0.3">
      <c r="A12" s="60">
        <v>24.1</v>
      </c>
      <c r="B12" s="79"/>
      <c r="I12" s="68" t="s">
        <v>4</v>
      </c>
      <c r="L12" s="13"/>
    </row>
    <row r="13" spans="1:14" ht="14.25" customHeight="1" x14ac:dyDescent="0.35">
      <c r="A13" s="60">
        <v>28.8</v>
      </c>
      <c r="B13" s="79"/>
      <c r="H13" s="49"/>
      <c r="I13" s="28"/>
      <c r="L13" s="13"/>
    </row>
    <row r="14" spans="1:14" ht="14.25" customHeight="1" x14ac:dyDescent="0.3">
      <c r="A14" s="60">
        <v>26.6</v>
      </c>
      <c r="B14" s="80"/>
      <c r="C14" s="22"/>
      <c r="D14" s="17"/>
      <c r="E14" s="20"/>
      <c r="F14" s="17"/>
      <c r="G14" s="17"/>
      <c r="H14" s="61"/>
      <c r="I14" s="17"/>
      <c r="J14" s="17"/>
      <c r="K14" s="17"/>
      <c r="L14" s="18"/>
    </row>
    <row r="15" spans="1:14" ht="14.25" customHeight="1" x14ac:dyDescent="0.3">
      <c r="A15" s="60">
        <v>22.1</v>
      </c>
      <c r="B15" s="6"/>
      <c r="C15" s="7"/>
      <c r="D15" s="9"/>
      <c r="E15" s="8"/>
      <c r="F15" s="9"/>
      <c r="G15" s="9"/>
      <c r="H15" s="8"/>
      <c r="I15" s="9"/>
      <c r="J15" s="9"/>
      <c r="K15" s="9"/>
      <c r="L15" s="10"/>
    </row>
    <row r="16" spans="1:14" ht="14.25" customHeight="1" x14ac:dyDescent="0.3">
      <c r="A16" s="60">
        <v>31.3</v>
      </c>
      <c r="B16" s="11"/>
      <c r="L16" s="13"/>
    </row>
    <row r="17" spans="1:12" ht="14.25" customHeight="1" x14ac:dyDescent="0.3">
      <c r="A17" s="60">
        <v>34</v>
      </c>
      <c r="B17" s="11"/>
      <c r="H17" s="41"/>
      <c r="I17" s="66" t="s">
        <v>51</v>
      </c>
      <c r="L17" s="13"/>
    </row>
    <row r="18" spans="1:12" ht="14.25" customHeight="1" x14ac:dyDescent="0.35">
      <c r="A18" s="60">
        <v>59</v>
      </c>
      <c r="B18" s="11"/>
      <c r="H18" s="41"/>
      <c r="I18" s="15"/>
      <c r="L18" s="13"/>
    </row>
    <row r="19" spans="1:12" ht="14.25" customHeight="1" x14ac:dyDescent="0.3">
      <c r="A19" s="60">
        <v>22</v>
      </c>
      <c r="B19" s="21"/>
      <c r="C19" s="22"/>
      <c r="D19" s="20"/>
      <c r="E19" s="20"/>
      <c r="F19" s="17"/>
      <c r="G19" s="17"/>
      <c r="H19" s="20"/>
      <c r="I19" s="17"/>
      <c r="J19" s="17"/>
      <c r="K19" s="17"/>
      <c r="L19" s="18"/>
    </row>
    <row r="20" spans="1:12" ht="14.25" customHeight="1" x14ac:dyDescent="0.3">
      <c r="A20" s="60">
        <v>51.1</v>
      </c>
      <c r="B20" s="11"/>
      <c r="D20" s="12"/>
      <c r="L20" s="13"/>
    </row>
    <row r="21" spans="1:12" ht="14.25" customHeight="1" x14ac:dyDescent="0.3">
      <c r="A21" s="60">
        <v>30.2</v>
      </c>
      <c r="B21" s="11"/>
      <c r="D21" s="12"/>
      <c r="L21" s="13"/>
    </row>
    <row r="22" spans="1:12" ht="14.25" customHeight="1" x14ac:dyDescent="0.3">
      <c r="A22" s="60">
        <v>29.3</v>
      </c>
      <c r="B22" s="14"/>
      <c r="C22"/>
      <c r="H22" s="41"/>
      <c r="I22" s="66" t="s">
        <v>52</v>
      </c>
      <c r="L22" s="13"/>
    </row>
    <row r="23" spans="1:12" ht="14.25" customHeight="1" x14ac:dyDescent="0.3">
      <c r="A23" s="60">
        <v>34.6</v>
      </c>
      <c r="B23" s="14"/>
      <c r="C23"/>
      <c r="D23" s="12"/>
      <c r="L23" s="13"/>
    </row>
    <row r="24" spans="1:12" ht="14.25" customHeight="1" x14ac:dyDescent="0.3">
      <c r="A24" s="60">
        <v>31.3</v>
      </c>
      <c r="B24" s="16"/>
      <c r="C24" s="17"/>
      <c r="D24" s="67" t="s">
        <v>56</v>
      </c>
      <c r="E24" s="51">
        <v>2</v>
      </c>
      <c r="F24" s="17"/>
      <c r="G24" s="17"/>
      <c r="H24" s="20"/>
      <c r="I24" s="17"/>
      <c r="J24" s="17"/>
      <c r="K24" s="17"/>
      <c r="L24" s="18"/>
    </row>
    <row r="25" spans="1:12" ht="14.25" customHeight="1" x14ac:dyDescent="0.3">
      <c r="A25" s="60">
        <v>51</v>
      </c>
      <c r="B25" s="19"/>
      <c r="C25" s="9"/>
      <c r="D25" s="8"/>
      <c r="E25" s="8"/>
      <c r="F25" s="9"/>
      <c r="G25" s="9"/>
      <c r="H25" s="8"/>
      <c r="I25" s="9"/>
      <c r="J25" s="9"/>
      <c r="K25" s="9"/>
      <c r="L25" s="10"/>
    </row>
    <row r="26" spans="1:12" ht="14.25" customHeight="1" x14ac:dyDescent="0.3">
      <c r="A26" s="60">
        <v>24</v>
      </c>
      <c r="B26" s="14"/>
      <c r="C26"/>
      <c r="D26" s="12"/>
      <c r="H26" s="41"/>
      <c r="I26" s="64"/>
      <c r="J26" s="66" t="s">
        <v>55</v>
      </c>
      <c r="L26" s="13"/>
    </row>
    <row r="27" spans="1:12" ht="14.25" customHeight="1" x14ac:dyDescent="0.3">
      <c r="A27" s="60">
        <v>53</v>
      </c>
      <c r="B27" s="16"/>
      <c r="C27" s="17"/>
      <c r="D27" s="20"/>
      <c r="E27" s="20"/>
      <c r="F27" s="17"/>
      <c r="G27" s="17"/>
      <c r="H27" s="20"/>
      <c r="I27" s="17"/>
      <c r="J27" s="17"/>
      <c r="K27" s="17"/>
      <c r="L27" s="18"/>
    </row>
    <row r="28" spans="1:12" ht="14.25" customHeight="1" x14ac:dyDescent="0.3">
      <c r="A28" s="60">
        <v>29.2</v>
      </c>
      <c r="B28" s="69"/>
      <c r="C28"/>
      <c r="D28" s="12"/>
      <c r="L28" s="69"/>
    </row>
    <row r="29" spans="1:12" ht="14.25" customHeight="1" x14ac:dyDescent="0.3">
      <c r="A29" s="60">
        <v>41.1</v>
      </c>
      <c r="B29" s="19"/>
      <c r="C29" s="9"/>
      <c r="D29" s="8"/>
      <c r="E29" s="8"/>
      <c r="F29" s="9"/>
      <c r="G29" s="9"/>
      <c r="H29" s="8"/>
      <c r="I29" s="9"/>
      <c r="J29" s="9"/>
      <c r="K29" s="9"/>
      <c r="L29" s="10"/>
    </row>
    <row r="30" spans="1:12" ht="14.25" customHeight="1" x14ac:dyDescent="0.3">
      <c r="A30" s="60">
        <v>22.8</v>
      </c>
      <c r="B30" s="14"/>
      <c r="C30"/>
      <c r="D30" s="46" t="s">
        <v>57</v>
      </c>
      <c r="E30" s="52">
        <v>3</v>
      </c>
      <c r="L30" s="13"/>
    </row>
    <row r="31" spans="1:12" ht="14.25" customHeight="1" x14ac:dyDescent="0.3">
      <c r="A31" s="60">
        <v>24</v>
      </c>
      <c r="B31" s="14"/>
      <c r="C31"/>
      <c r="D31" s="32" t="s">
        <v>56</v>
      </c>
      <c r="E31" s="52">
        <v>2</v>
      </c>
      <c r="H31" s="41"/>
      <c r="I31" s="66" t="s">
        <v>53</v>
      </c>
      <c r="L31" s="13"/>
    </row>
    <row r="32" spans="1:12" ht="14.25" customHeight="1" x14ac:dyDescent="0.3">
      <c r="A32" s="60">
        <v>53</v>
      </c>
      <c r="B32" s="14"/>
      <c r="C32"/>
      <c r="D32" s="32"/>
      <c r="E32" s="52"/>
      <c r="H32" s="41"/>
      <c r="I32" s="66"/>
      <c r="L32" s="13"/>
    </row>
    <row r="33" spans="1:12" ht="14.25" customHeight="1" x14ac:dyDescent="0.3">
      <c r="A33" s="60">
        <v>56</v>
      </c>
      <c r="B33" s="14"/>
      <c r="C33"/>
      <c r="L33" s="13"/>
    </row>
    <row r="34" spans="1:12" ht="14.25" customHeight="1" x14ac:dyDescent="0.3">
      <c r="A34" s="60">
        <v>31.1</v>
      </c>
      <c r="B34" s="14"/>
      <c r="C34"/>
      <c r="D34" s="32"/>
      <c r="E34" s="41"/>
      <c r="L34" s="13"/>
    </row>
    <row r="35" spans="1:12" ht="14.25" customHeight="1" x14ac:dyDescent="0.3">
      <c r="A35" s="60">
        <v>31.3</v>
      </c>
      <c r="B35" s="14"/>
      <c r="C35"/>
      <c r="D35" s="32"/>
      <c r="E35" s="41"/>
      <c r="L35" s="13"/>
    </row>
    <row r="36" spans="1:12" ht="14.25" customHeight="1" x14ac:dyDescent="0.3">
      <c r="A36" s="60">
        <v>52.2</v>
      </c>
      <c r="B36" s="14"/>
      <c r="C36"/>
      <c r="D36" s="32"/>
      <c r="E36" s="41"/>
      <c r="L36" s="13"/>
    </row>
    <row r="37" spans="1:12" ht="14.25" customHeight="1" x14ac:dyDescent="0.3">
      <c r="A37" s="60">
        <v>33.1</v>
      </c>
      <c r="B37" s="14"/>
      <c r="C37"/>
      <c r="D37" s="32"/>
      <c r="E37" s="52"/>
      <c r="L37" s="13"/>
    </row>
    <row r="38" spans="1:12" ht="14.25" customHeight="1" x14ac:dyDescent="0.3">
      <c r="B38" s="14"/>
      <c r="C38"/>
      <c r="D38" s="32"/>
      <c r="E38" s="41"/>
      <c r="L38" s="13"/>
    </row>
    <row r="39" spans="1:12" ht="14.25" customHeight="1" x14ac:dyDescent="0.3">
      <c r="B39" s="14"/>
      <c r="C39"/>
      <c r="D39" s="32"/>
      <c r="E39" s="41"/>
      <c r="L39" s="13"/>
    </row>
    <row r="40" spans="1:12" ht="14.25" customHeight="1" x14ac:dyDescent="0.3">
      <c r="B40" s="16"/>
      <c r="C40" s="17"/>
      <c r="D40" s="17"/>
      <c r="E40" s="20"/>
      <c r="F40" s="17"/>
      <c r="G40" s="17"/>
      <c r="H40" s="20"/>
      <c r="I40" s="17"/>
      <c r="J40" s="17"/>
      <c r="K40" s="17"/>
      <c r="L40" s="18"/>
    </row>
    <row r="41" spans="1:12" ht="14.25" customHeight="1" x14ac:dyDescent="0.3">
      <c r="B41"/>
      <c r="C41"/>
    </row>
  </sheetData>
  <mergeCells count="1">
    <mergeCell ref="B2:B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workbookViewId="0">
      <selection activeCell="H8" sqref="H8"/>
    </sheetView>
  </sheetViews>
  <sheetFormatPr baseColWidth="10" defaultRowHeight="14.25" customHeight="1" x14ac:dyDescent="0.3"/>
  <cols>
    <col min="1" max="1" width="11.6640625" style="60" customWidth="1"/>
    <col min="2" max="2" width="5.6640625" style="4" customWidth="1"/>
    <col min="3" max="3" width="11.6640625" style="4" customWidth="1"/>
    <col min="4" max="4" width="11.6640625" customWidth="1"/>
    <col min="5" max="5" width="11.6640625" style="12" customWidth="1"/>
    <col min="6" max="6" width="11.6640625" customWidth="1"/>
    <col min="7" max="7" width="12.6640625" customWidth="1"/>
    <col min="8" max="8" width="11.6640625" style="12" customWidth="1"/>
    <col min="9" max="11" width="11.6640625" customWidth="1"/>
    <col min="12" max="12" width="18" customWidth="1"/>
    <col min="13" max="15" width="11.6640625" customWidth="1"/>
  </cols>
  <sheetData>
    <row r="1" spans="1:14" ht="18" x14ac:dyDescent="0.35">
      <c r="A1" s="59" t="s">
        <v>61</v>
      </c>
      <c r="B1" s="40" t="s">
        <v>62</v>
      </c>
      <c r="F1" s="62" t="s">
        <v>63</v>
      </c>
      <c r="I1" s="63" t="s">
        <v>64</v>
      </c>
      <c r="N1" s="40"/>
    </row>
    <row r="2" spans="1:14" ht="14.25" customHeight="1" x14ac:dyDescent="0.35">
      <c r="A2" s="60">
        <v>1</v>
      </c>
      <c r="B2" s="78" t="s">
        <v>66</v>
      </c>
      <c r="C2" s="30"/>
      <c r="D2" s="9"/>
      <c r="E2" s="8"/>
      <c r="F2" s="9"/>
      <c r="G2" s="9"/>
      <c r="H2" s="48"/>
      <c r="I2" s="9"/>
      <c r="J2" s="9"/>
      <c r="K2" s="9"/>
      <c r="L2" s="10"/>
      <c r="M2" s="3"/>
    </row>
    <row r="3" spans="1:14" ht="14.25" customHeight="1" x14ac:dyDescent="0.35">
      <c r="A3" s="60">
        <v>1</v>
      </c>
      <c r="B3" s="79"/>
      <c r="C3" s="27"/>
      <c r="L3" s="13"/>
      <c r="M3" s="5"/>
    </row>
    <row r="4" spans="1:14" ht="14.25" customHeight="1" x14ac:dyDescent="0.3">
      <c r="A4" s="60">
        <v>0</v>
      </c>
      <c r="B4" s="79"/>
      <c r="C4" s="27"/>
      <c r="D4" s="44" t="s">
        <v>3</v>
      </c>
      <c r="E4" s="33">
        <f>COUNT(A:A)</f>
        <v>45</v>
      </c>
      <c r="H4" s="33">
        <f>AVERAGE(A:A)</f>
        <v>0.42222222222222222</v>
      </c>
      <c r="I4" s="68" t="s">
        <v>54</v>
      </c>
      <c r="L4" s="13"/>
    </row>
    <row r="5" spans="1:14" ht="14.25" customHeight="1" x14ac:dyDescent="0.3">
      <c r="A5" s="60">
        <v>1</v>
      </c>
      <c r="B5" s="79"/>
      <c r="C5" s="27"/>
      <c r="I5" s="68" t="s">
        <v>6</v>
      </c>
      <c r="L5" s="13"/>
    </row>
    <row r="6" spans="1:14" ht="14.25" customHeight="1" x14ac:dyDescent="0.3">
      <c r="A6" s="60">
        <v>0</v>
      </c>
      <c r="B6" s="79"/>
      <c r="C6" s="35"/>
      <c r="D6" s="17"/>
      <c r="E6" s="20"/>
      <c r="F6" s="17"/>
      <c r="I6" s="20"/>
      <c r="J6" s="17"/>
      <c r="K6" s="17"/>
      <c r="L6" s="18"/>
    </row>
    <row r="7" spans="1:14" ht="14.25" customHeight="1" x14ac:dyDescent="0.3">
      <c r="A7" s="60">
        <v>1</v>
      </c>
      <c r="B7" s="79"/>
      <c r="C7" s="24"/>
      <c r="D7" s="9"/>
      <c r="E7" s="8"/>
      <c r="F7" s="9"/>
      <c r="G7" s="9"/>
      <c r="H7" s="8"/>
      <c r="I7" s="8"/>
      <c r="J7" s="9"/>
      <c r="K7" s="25"/>
      <c r="L7" s="10"/>
    </row>
    <row r="8" spans="1:14" ht="14.25" customHeight="1" x14ac:dyDescent="0.3">
      <c r="A8" s="60">
        <v>1</v>
      </c>
      <c r="B8" s="79"/>
      <c r="C8" s="27"/>
      <c r="E8" s="53"/>
      <c r="H8" s="41"/>
      <c r="I8" s="12"/>
      <c r="L8" s="13"/>
    </row>
    <row r="9" spans="1:14" ht="14.25" customHeight="1" x14ac:dyDescent="0.3">
      <c r="A9" s="60">
        <v>0</v>
      </c>
      <c r="B9" s="79"/>
      <c r="C9" s="27"/>
      <c r="I9" s="12"/>
      <c r="L9" s="13"/>
    </row>
    <row r="10" spans="1:14" ht="14.25" customHeight="1" x14ac:dyDescent="0.3">
      <c r="A10" s="60">
        <v>0</v>
      </c>
      <c r="B10" s="79"/>
      <c r="H10" s="49"/>
      <c r="I10" s="12"/>
      <c r="L10" s="13"/>
    </row>
    <row r="11" spans="1:14" ht="14.25" customHeight="1" x14ac:dyDescent="0.3">
      <c r="A11" s="60">
        <v>1</v>
      </c>
      <c r="B11" s="79"/>
      <c r="H11" s="41"/>
      <c r="I11" s="68" t="s">
        <v>50</v>
      </c>
      <c r="L11" s="13"/>
    </row>
    <row r="12" spans="1:14" ht="14.25" customHeight="1" x14ac:dyDescent="0.3">
      <c r="A12" s="60">
        <v>0</v>
      </c>
      <c r="B12" s="79"/>
      <c r="I12" s="68" t="s">
        <v>4</v>
      </c>
      <c r="L12" s="13"/>
    </row>
    <row r="13" spans="1:14" ht="14.25" customHeight="1" x14ac:dyDescent="0.3">
      <c r="A13" s="60">
        <v>1</v>
      </c>
      <c r="B13" s="79"/>
      <c r="H13" s="49"/>
      <c r="I13" s="68"/>
      <c r="L13" s="13"/>
    </row>
    <row r="14" spans="1:14" ht="14.25" customHeight="1" x14ac:dyDescent="0.3">
      <c r="A14" s="60">
        <v>1</v>
      </c>
      <c r="B14" s="80"/>
      <c r="C14" s="22"/>
      <c r="D14" s="17"/>
      <c r="E14" s="20"/>
      <c r="F14" s="17"/>
      <c r="G14" s="38"/>
      <c r="H14" s="50"/>
      <c r="I14" s="17"/>
      <c r="J14" s="17"/>
      <c r="K14" s="17"/>
      <c r="L14" s="18"/>
    </row>
    <row r="15" spans="1:14" ht="14.25" customHeight="1" x14ac:dyDescent="0.3">
      <c r="A15" s="60">
        <v>0</v>
      </c>
      <c r="B15" s="6"/>
      <c r="C15" s="7"/>
      <c r="D15" s="9"/>
      <c r="E15" s="8"/>
      <c r="F15" s="9"/>
      <c r="G15" s="9"/>
      <c r="H15" s="8"/>
      <c r="I15" s="9"/>
      <c r="J15" s="9"/>
      <c r="K15" s="9"/>
      <c r="L15" s="10"/>
    </row>
    <row r="16" spans="1:14" ht="14.25" customHeight="1" x14ac:dyDescent="0.3">
      <c r="A16" s="60">
        <v>1</v>
      </c>
      <c r="B16" s="11"/>
      <c r="L16" s="13"/>
    </row>
    <row r="17" spans="1:12" ht="14.25" customHeight="1" x14ac:dyDescent="0.3">
      <c r="A17" s="60">
        <v>0</v>
      </c>
      <c r="B17" s="11"/>
      <c r="H17" s="41"/>
      <c r="I17" s="66" t="s">
        <v>51</v>
      </c>
      <c r="L17" s="13"/>
    </row>
    <row r="18" spans="1:12" ht="14.25" customHeight="1" x14ac:dyDescent="0.3">
      <c r="A18" s="60">
        <v>0</v>
      </c>
      <c r="B18" s="11"/>
      <c r="H18" s="41"/>
      <c r="I18" s="66"/>
      <c r="L18" s="13"/>
    </row>
    <row r="19" spans="1:12" ht="14.25" customHeight="1" x14ac:dyDescent="0.3">
      <c r="A19" s="60">
        <v>1</v>
      </c>
      <c r="B19" s="21"/>
      <c r="C19" s="22"/>
      <c r="D19" s="20"/>
      <c r="E19" s="20"/>
      <c r="F19" s="17"/>
      <c r="G19" s="17"/>
      <c r="H19" s="20"/>
      <c r="I19" s="20"/>
      <c r="J19" s="17"/>
      <c r="K19" s="17"/>
      <c r="L19" s="18"/>
    </row>
    <row r="20" spans="1:12" ht="14.25" customHeight="1" x14ac:dyDescent="0.3">
      <c r="A20" s="60">
        <v>0</v>
      </c>
      <c r="B20" s="11"/>
      <c r="D20" s="12"/>
      <c r="I20" s="12"/>
      <c r="L20" s="13"/>
    </row>
    <row r="21" spans="1:12" ht="14.25" customHeight="1" x14ac:dyDescent="0.3">
      <c r="A21" s="60">
        <v>1</v>
      </c>
      <c r="B21" s="11"/>
      <c r="D21" s="12"/>
      <c r="I21" s="12"/>
      <c r="L21" s="13"/>
    </row>
    <row r="22" spans="1:12" ht="14.25" customHeight="1" x14ac:dyDescent="0.3">
      <c r="A22" s="60">
        <v>0</v>
      </c>
      <c r="B22" s="14"/>
      <c r="C22"/>
      <c r="H22" s="41">
        <f>E24*SQRT(H17)</f>
        <v>0</v>
      </c>
      <c r="I22" s="66" t="s">
        <v>52</v>
      </c>
      <c r="L22" s="13"/>
    </row>
    <row r="23" spans="1:12" ht="14.25" customHeight="1" x14ac:dyDescent="0.3">
      <c r="A23" s="60">
        <v>1</v>
      </c>
      <c r="B23" s="14"/>
      <c r="C23"/>
      <c r="D23" s="12"/>
      <c r="L23" s="13"/>
    </row>
    <row r="24" spans="1:12" ht="14.25" customHeight="1" x14ac:dyDescent="0.3">
      <c r="A24" s="60">
        <v>0</v>
      </c>
      <c r="B24" s="16"/>
      <c r="C24" s="17"/>
      <c r="D24" s="67" t="s">
        <v>56</v>
      </c>
      <c r="E24" s="51">
        <v>2</v>
      </c>
      <c r="F24" s="17"/>
      <c r="G24" s="17"/>
      <c r="H24" s="20"/>
      <c r="I24" s="17"/>
      <c r="J24" s="17"/>
      <c r="K24" s="17"/>
      <c r="L24" s="18"/>
    </row>
    <row r="25" spans="1:12" ht="14.25" customHeight="1" x14ac:dyDescent="0.3">
      <c r="A25" s="60">
        <v>0</v>
      </c>
      <c r="B25" s="19"/>
      <c r="C25" s="9"/>
      <c r="D25" s="8"/>
      <c r="E25" s="8"/>
      <c r="F25" s="9"/>
      <c r="G25" s="9"/>
      <c r="H25" s="8"/>
      <c r="I25" s="9"/>
      <c r="J25" s="9"/>
      <c r="K25" s="9"/>
      <c r="L25" s="10"/>
    </row>
    <row r="26" spans="1:12" ht="14.25" customHeight="1" x14ac:dyDescent="0.3">
      <c r="A26" s="60">
        <v>1</v>
      </c>
      <c r="B26" s="14"/>
      <c r="C26"/>
      <c r="D26" s="12"/>
      <c r="H26" s="41">
        <f>H4-H22</f>
        <v>0.42222222222222222</v>
      </c>
      <c r="I26" s="64">
        <f>H4+H22</f>
        <v>0.42222222222222222</v>
      </c>
      <c r="J26" s="66" t="s">
        <v>55</v>
      </c>
      <c r="L26" s="13"/>
    </row>
    <row r="27" spans="1:12" ht="14.25" customHeight="1" x14ac:dyDescent="0.3">
      <c r="A27" s="60">
        <v>0</v>
      </c>
      <c r="B27" s="16"/>
      <c r="C27" s="17"/>
      <c r="D27" s="20"/>
      <c r="E27" s="20"/>
      <c r="F27" s="17"/>
      <c r="G27" s="17"/>
      <c r="H27" s="20"/>
      <c r="I27" s="17"/>
      <c r="J27" s="17"/>
      <c r="K27" s="17"/>
      <c r="L27" s="18"/>
    </row>
    <row r="28" spans="1:12" ht="14.25" customHeight="1" x14ac:dyDescent="0.3">
      <c r="A28" s="60">
        <v>0</v>
      </c>
      <c r="B28" s="69"/>
      <c r="C28"/>
      <c r="D28" s="12"/>
      <c r="L28" s="69"/>
    </row>
    <row r="29" spans="1:12" ht="14.25" customHeight="1" x14ac:dyDescent="0.3">
      <c r="A29" s="60">
        <v>0</v>
      </c>
      <c r="B29" s="19"/>
      <c r="C29" s="9"/>
      <c r="D29" s="8"/>
      <c r="E29" s="8"/>
      <c r="F29" s="9"/>
      <c r="G29" s="9"/>
      <c r="H29" s="8"/>
      <c r="I29" s="9"/>
      <c r="J29" s="9"/>
      <c r="K29" s="9"/>
      <c r="L29" s="10"/>
    </row>
    <row r="30" spans="1:12" ht="14.25" customHeight="1" x14ac:dyDescent="0.35">
      <c r="A30" s="60">
        <v>0</v>
      </c>
      <c r="B30" s="14"/>
      <c r="C30"/>
      <c r="D30" s="47" t="s">
        <v>58</v>
      </c>
      <c r="E30" s="52">
        <v>0.11</v>
      </c>
      <c r="L30" s="13"/>
    </row>
    <row r="31" spans="1:12" ht="14.25" customHeight="1" x14ac:dyDescent="0.3">
      <c r="A31" s="60">
        <v>0</v>
      </c>
      <c r="B31" s="14"/>
      <c r="C31"/>
      <c r="D31" s="32" t="s">
        <v>56</v>
      </c>
      <c r="E31" s="52">
        <v>2</v>
      </c>
      <c r="H31" s="41"/>
      <c r="I31" s="66" t="s">
        <v>53</v>
      </c>
      <c r="L31" s="13"/>
    </row>
    <row r="32" spans="1:12" ht="14.25" customHeight="1" x14ac:dyDescent="0.3">
      <c r="A32" s="60">
        <v>1</v>
      </c>
      <c r="B32" s="14"/>
      <c r="C32"/>
      <c r="H32" s="41"/>
      <c r="I32" s="66"/>
      <c r="L32" s="13"/>
    </row>
    <row r="33" spans="1:12" ht="14.25" customHeight="1" x14ac:dyDescent="0.3">
      <c r="A33" s="60">
        <v>0</v>
      </c>
      <c r="B33" s="14"/>
      <c r="C33"/>
      <c r="L33" s="13"/>
    </row>
    <row r="34" spans="1:12" ht="14.25" customHeight="1" x14ac:dyDescent="0.3">
      <c r="A34" s="60">
        <v>1</v>
      </c>
      <c r="B34" s="14"/>
      <c r="C34"/>
      <c r="D34" s="32"/>
      <c r="E34" s="41">
        <f>(E30/E31)^2</f>
        <v>3.0249999999999999E-3</v>
      </c>
      <c r="L34" s="13"/>
    </row>
    <row r="35" spans="1:12" ht="14.25" customHeight="1" x14ac:dyDescent="0.3">
      <c r="A35" s="60">
        <v>0</v>
      </c>
      <c r="B35" s="14"/>
      <c r="C35"/>
      <c r="D35" s="32"/>
      <c r="E35" s="41"/>
      <c r="L35" s="13"/>
    </row>
    <row r="36" spans="1:12" ht="14.25" customHeight="1" x14ac:dyDescent="0.3">
      <c r="A36" s="60">
        <v>1</v>
      </c>
      <c r="B36" s="14"/>
      <c r="C36"/>
      <c r="D36" s="32"/>
      <c r="E36" s="41"/>
      <c r="L36" s="13"/>
    </row>
    <row r="37" spans="1:12" ht="14.25" customHeight="1" x14ac:dyDescent="0.4">
      <c r="A37" s="60">
        <v>0</v>
      </c>
      <c r="B37" s="14"/>
      <c r="C37"/>
      <c r="D37" s="77" t="s">
        <v>68</v>
      </c>
      <c r="E37" s="52"/>
      <c r="F37" s="76"/>
      <c r="L37" s="13"/>
    </row>
    <row r="38" spans="1:12" ht="14.25" customHeight="1" x14ac:dyDescent="0.3">
      <c r="A38" s="60">
        <v>1</v>
      </c>
      <c r="B38" s="14"/>
      <c r="C38"/>
      <c r="D38" s="32"/>
      <c r="E38" s="41"/>
      <c r="L38" s="13"/>
    </row>
    <row r="39" spans="1:12" ht="14.25" customHeight="1" x14ac:dyDescent="0.35">
      <c r="A39" s="60">
        <v>0</v>
      </c>
      <c r="B39" s="14"/>
      <c r="C39"/>
      <c r="D39" s="77" t="s">
        <v>69</v>
      </c>
      <c r="E39" s="41"/>
      <c r="L39" s="13"/>
    </row>
    <row r="40" spans="1:12" ht="14.25" customHeight="1" x14ac:dyDescent="0.3">
      <c r="A40" s="60">
        <v>1</v>
      </c>
      <c r="B40" s="16"/>
      <c r="C40" s="17"/>
      <c r="D40" s="17"/>
      <c r="E40" s="20"/>
      <c r="F40" s="17"/>
      <c r="G40" s="17"/>
      <c r="H40" s="20"/>
      <c r="I40" s="17"/>
      <c r="J40" s="17"/>
      <c r="K40" s="17"/>
      <c r="L40" s="18"/>
    </row>
    <row r="41" spans="1:12" ht="14.25" customHeight="1" x14ac:dyDescent="0.3">
      <c r="A41" s="60">
        <v>0</v>
      </c>
      <c r="B41"/>
      <c r="C41"/>
    </row>
    <row r="42" spans="1:12" ht="14.25" customHeight="1" x14ac:dyDescent="0.3">
      <c r="A42" s="60">
        <v>0</v>
      </c>
    </row>
    <row r="43" spans="1:12" ht="14.25" customHeight="1" x14ac:dyDescent="0.3">
      <c r="A43" s="60">
        <v>0</v>
      </c>
    </row>
    <row r="44" spans="1:12" ht="14.25" customHeight="1" x14ac:dyDescent="0.3">
      <c r="A44" s="60">
        <v>0</v>
      </c>
    </row>
    <row r="45" spans="1:12" ht="14.25" customHeight="1" x14ac:dyDescent="0.3">
      <c r="A45" s="60">
        <v>0</v>
      </c>
    </row>
    <row r="46" spans="1:12" ht="14.25" customHeight="1" x14ac:dyDescent="0.3">
      <c r="A46" s="60">
        <v>1</v>
      </c>
    </row>
  </sheetData>
  <sortState xmlns:xlrd2="http://schemas.microsoft.com/office/spreadsheetml/2017/richdata2" ref="E37:F37">
    <sortCondition sortBy="fontColor" ref="F37" dxfId="0"/>
  </sortState>
  <mergeCells count="1">
    <mergeCell ref="B2:B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1"/>
  <sheetViews>
    <sheetView workbookViewId="0">
      <selection activeCell="D18" sqref="D18"/>
    </sheetView>
  </sheetViews>
  <sheetFormatPr baseColWidth="10" defaultRowHeight="14.25" customHeight="1" x14ac:dyDescent="0.3"/>
  <cols>
    <col min="1" max="1" width="11.6640625" style="60" customWidth="1"/>
    <col min="2" max="2" width="5.6640625" style="4" customWidth="1"/>
    <col min="3" max="3" width="11.6640625" style="4" customWidth="1"/>
    <col min="4" max="4" width="11.6640625" customWidth="1"/>
    <col min="5" max="5" width="11.6640625" style="12" customWidth="1"/>
    <col min="6" max="6" width="11.6640625" customWidth="1"/>
    <col min="7" max="7" width="12.6640625" customWidth="1"/>
    <col min="8" max="8" width="11.6640625" style="12" customWidth="1"/>
    <col min="9" max="11" width="11.6640625" customWidth="1"/>
    <col min="12" max="12" width="15.109375" customWidth="1"/>
    <col min="13" max="13" width="3.6640625" customWidth="1"/>
    <col min="14" max="15" width="11.6640625" customWidth="1"/>
    <col min="17" max="17" width="11.5546875" style="12"/>
    <col min="20" max="20" width="17.109375" style="12" bestFit="1" customWidth="1"/>
    <col min="24" max="24" width="16.5546875" customWidth="1"/>
  </cols>
  <sheetData>
    <row r="1" spans="1:24" ht="18" x14ac:dyDescent="0.35">
      <c r="A1" s="59" t="s">
        <v>61</v>
      </c>
      <c r="B1" s="40" t="s">
        <v>60</v>
      </c>
      <c r="F1" s="62" t="s">
        <v>63</v>
      </c>
      <c r="I1" s="63" t="s">
        <v>64</v>
      </c>
      <c r="N1" s="40" t="s">
        <v>7</v>
      </c>
    </row>
    <row r="2" spans="1:24" ht="14.25" customHeight="1" x14ac:dyDescent="0.35">
      <c r="A2" s="60">
        <v>41.5</v>
      </c>
      <c r="B2" s="78" t="s">
        <v>66</v>
      </c>
      <c r="C2" s="30"/>
      <c r="D2" s="9"/>
      <c r="E2" s="8"/>
      <c r="F2" s="9"/>
      <c r="G2" s="9"/>
      <c r="H2" s="48"/>
      <c r="I2" s="9"/>
      <c r="J2" s="9"/>
      <c r="K2" s="9"/>
      <c r="L2" s="10"/>
      <c r="M2" s="3"/>
      <c r="N2" s="29"/>
      <c r="O2" s="30"/>
      <c r="P2" s="9"/>
      <c r="Q2" s="8"/>
      <c r="R2" s="9"/>
      <c r="S2" s="9"/>
      <c r="T2" s="48"/>
      <c r="U2" s="9"/>
      <c r="V2" s="9"/>
      <c r="W2" s="9"/>
      <c r="X2" s="10"/>
    </row>
    <row r="3" spans="1:24" ht="14.25" customHeight="1" x14ac:dyDescent="0.35">
      <c r="A3" s="60">
        <v>52.4</v>
      </c>
      <c r="B3" s="79"/>
      <c r="C3" s="27"/>
      <c r="L3" s="13"/>
      <c r="M3" s="5"/>
      <c r="N3" s="26"/>
      <c r="O3" s="27"/>
      <c r="X3" s="13"/>
    </row>
    <row r="4" spans="1:24" ht="14.25" customHeight="1" x14ac:dyDescent="0.3">
      <c r="A4" s="60">
        <v>53</v>
      </c>
      <c r="B4" s="79"/>
      <c r="C4" s="52"/>
      <c r="D4" s="44" t="s">
        <v>3</v>
      </c>
      <c r="E4" s="33">
        <f>COUNT(A:A)</f>
        <v>6</v>
      </c>
      <c r="H4" s="33">
        <f>AVERAGE(A:A)</f>
        <v>47.833333333333336</v>
      </c>
      <c r="I4" s="68" t="s">
        <v>49</v>
      </c>
      <c r="L4" s="13"/>
      <c r="N4" s="45"/>
      <c r="O4" s="41"/>
      <c r="P4" s="44"/>
      <c r="Q4" s="41"/>
      <c r="T4" s="73"/>
      <c r="U4" s="68" t="s">
        <v>8</v>
      </c>
      <c r="V4" s="12"/>
      <c r="X4" s="13"/>
    </row>
    <row r="5" spans="1:24" ht="14.25" customHeight="1" x14ac:dyDescent="0.3">
      <c r="A5" s="60">
        <v>44.2</v>
      </c>
      <c r="B5" s="79"/>
      <c r="C5" s="27"/>
      <c r="I5" s="68" t="s">
        <v>5</v>
      </c>
      <c r="L5" s="13"/>
      <c r="N5" s="26"/>
      <c r="O5" s="27"/>
      <c r="U5" s="12"/>
      <c r="V5" s="12"/>
      <c r="X5" s="13"/>
    </row>
    <row r="6" spans="1:24" ht="14.25" customHeight="1" x14ac:dyDescent="0.3">
      <c r="A6" s="60">
        <v>52</v>
      </c>
      <c r="B6" s="79"/>
      <c r="C6" s="35"/>
      <c r="D6" s="17"/>
      <c r="E6" s="20"/>
      <c r="F6" s="17"/>
      <c r="G6" s="17"/>
      <c r="H6" s="20"/>
      <c r="I6" s="20"/>
      <c r="J6" s="17"/>
      <c r="K6" s="17"/>
      <c r="L6" s="18"/>
      <c r="N6" s="34"/>
      <c r="O6" s="35"/>
      <c r="P6" s="17"/>
      <c r="Q6" s="20"/>
      <c r="R6" s="17"/>
      <c r="S6" s="17"/>
      <c r="T6" s="20"/>
      <c r="U6" s="20"/>
      <c r="V6" s="20"/>
      <c r="W6" s="17"/>
      <c r="X6" s="18"/>
    </row>
    <row r="7" spans="1:24" ht="14.25" customHeight="1" x14ac:dyDescent="0.3">
      <c r="A7" s="60">
        <v>43.9</v>
      </c>
      <c r="B7" s="79"/>
      <c r="C7" s="24"/>
      <c r="D7" s="9"/>
      <c r="E7" s="8"/>
      <c r="F7" s="9"/>
      <c r="G7" s="9"/>
      <c r="H7" s="8"/>
      <c r="I7" s="8"/>
      <c r="J7" s="9"/>
      <c r="K7" s="25"/>
      <c r="L7" s="10"/>
      <c r="N7" s="23"/>
      <c r="O7" s="24"/>
      <c r="P7" s="9"/>
      <c r="Q7" s="8"/>
      <c r="R7" s="9"/>
      <c r="S7" s="9"/>
      <c r="T7" s="8"/>
      <c r="U7" s="8"/>
      <c r="V7" s="8"/>
      <c r="W7" s="25"/>
      <c r="X7" s="10"/>
    </row>
    <row r="8" spans="1:24" ht="14.25" customHeight="1" x14ac:dyDescent="0.3">
      <c r="B8" s="79"/>
      <c r="C8" s="27"/>
      <c r="E8" s="53"/>
      <c r="I8" s="12"/>
      <c r="L8" s="13"/>
      <c r="N8" s="26"/>
      <c r="O8" s="27"/>
      <c r="Q8" s="53"/>
      <c r="U8" s="12"/>
      <c r="V8" s="12"/>
      <c r="X8" s="13"/>
    </row>
    <row r="9" spans="1:24" ht="14.25" customHeight="1" x14ac:dyDescent="0.3">
      <c r="B9" s="79"/>
      <c r="C9" s="27"/>
      <c r="I9" s="12"/>
      <c r="L9" s="13"/>
      <c r="N9" s="26"/>
      <c r="O9" s="27"/>
      <c r="U9" s="12"/>
      <c r="V9" s="12"/>
      <c r="X9" s="13"/>
    </row>
    <row r="10" spans="1:24" ht="14.25" customHeight="1" x14ac:dyDescent="0.3">
      <c r="B10" s="79"/>
      <c r="H10" s="49"/>
      <c r="I10" s="12"/>
      <c r="L10" s="13"/>
      <c r="N10" s="11"/>
      <c r="O10" s="4"/>
      <c r="T10" s="49"/>
      <c r="U10" s="12"/>
      <c r="V10" s="12"/>
      <c r="X10" s="13"/>
    </row>
    <row r="11" spans="1:24" ht="14.25" customHeight="1" x14ac:dyDescent="0.3">
      <c r="B11" s="79"/>
      <c r="H11" s="33">
        <f>_xlfn.VAR.S(A:A)</f>
        <v>26.73866666666666</v>
      </c>
      <c r="I11" s="68" t="s">
        <v>50</v>
      </c>
      <c r="L11" s="13"/>
      <c r="N11" s="11"/>
      <c r="O11" s="4"/>
      <c r="T11" s="41">
        <f>H11</f>
        <v>26.73866666666666</v>
      </c>
      <c r="U11" s="68" t="s">
        <v>50</v>
      </c>
      <c r="V11" s="12"/>
      <c r="X11" s="13"/>
    </row>
    <row r="12" spans="1:24" ht="14.25" customHeight="1" x14ac:dyDescent="0.3">
      <c r="B12" s="79"/>
      <c r="I12" s="68" t="s">
        <v>4</v>
      </c>
      <c r="L12" s="13"/>
      <c r="N12" s="11"/>
      <c r="O12" s="4"/>
      <c r="U12" s="68" t="s">
        <v>4</v>
      </c>
      <c r="V12" s="12"/>
      <c r="X12" s="13"/>
    </row>
    <row r="13" spans="1:24" ht="14.25" customHeight="1" x14ac:dyDescent="0.3">
      <c r="B13" s="79"/>
      <c r="H13" s="49"/>
      <c r="I13" s="68"/>
      <c r="L13" s="13"/>
      <c r="N13" s="11"/>
      <c r="O13" s="4"/>
      <c r="T13" s="49"/>
      <c r="U13" s="68"/>
      <c r="V13" s="12"/>
      <c r="X13" s="13"/>
    </row>
    <row r="14" spans="1:24" ht="14.25" customHeight="1" x14ac:dyDescent="0.3">
      <c r="B14" s="80"/>
      <c r="C14" s="22"/>
      <c r="D14" s="17"/>
      <c r="E14" s="20"/>
      <c r="F14" s="17"/>
      <c r="G14" s="17"/>
      <c r="H14" s="61"/>
      <c r="I14" s="20"/>
      <c r="J14" s="17"/>
      <c r="K14" s="17"/>
      <c r="L14" s="18"/>
      <c r="N14" s="21"/>
      <c r="O14" s="22"/>
      <c r="P14" s="17"/>
      <c r="Q14" s="20"/>
      <c r="R14" s="17"/>
      <c r="S14" s="17"/>
      <c r="T14" s="61"/>
      <c r="U14" s="20"/>
      <c r="V14" s="20"/>
      <c r="W14" s="17"/>
      <c r="X14" s="18"/>
    </row>
    <row r="15" spans="1:24" ht="14.25" customHeight="1" x14ac:dyDescent="0.3">
      <c r="B15" s="6"/>
      <c r="C15" s="70" t="s">
        <v>67</v>
      </c>
      <c r="D15" s="75">
        <v>334</v>
      </c>
      <c r="E15" s="8"/>
      <c r="F15" s="9"/>
      <c r="G15" s="9"/>
      <c r="H15" s="8"/>
      <c r="I15" s="8"/>
      <c r="J15" s="9"/>
      <c r="K15" s="9"/>
      <c r="L15" s="10"/>
      <c r="N15" s="6"/>
      <c r="O15" s="7"/>
      <c r="P15" s="9"/>
      <c r="Q15" s="8"/>
      <c r="R15" s="9"/>
      <c r="S15" s="9"/>
      <c r="T15" s="8"/>
      <c r="U15" s="8"/>
      <c r="V15" s="8"/>
      <c r="W15" s="9"/>
      <c r="X15" s="10"/>
    </row>
    <row r="16" spans="1:24" ht="14.25" customHeight="1" x14ac:dyDescent="0.3">
      <c r="B16" s="39"/>
      <c r="C16" s="12"/>
      <c r="I16" s="12"/>
      <c r="L16" s="13"/>
      <c r="N16" s="45"/>
      <c r="O16" s="41"/>
      <c r="U16" s="12"/>
      <c r="V16" s="12"/>
      <c r="X16" s="13"/>
    </row>
    <row r="17" spans="2:25" ht="14.25" customHeight="1" x14ac:dyDescent="0.35">
      <c r="B17" s="39"/>
      <c r="C17" s="41"/>
      <c r="E17" s="52"/>
      <c r="H17" s="41"/>
      <c r="I17" s="66" t="s">
        <v>51</v>
      </c>
      <c r="L17" s="13"/>
      <c r="N17" s="39"/>
      <c r="O17" s="2"/>
      <c r="T17" s="41"/>
      <c r="U17" s="66" t="s">
        <v>51</v>
      </c>
      <c r="V17" s="12"/>
      <c r="X17" s="13"/>
    </row>
    <row r="18" spans="2:25" ht="14.25" customHeight="1" x14ac:dyDescent="0.3">
      <c r="B18" s="39"/>
      <c r="C18"/>
      <c r="D18" s="41"/>
      <c r="H18" s="41"/>
      <c r="I18" s="66"/>
      <c r="L18" s="13"/>
      <c r="N18" s="39"/>
      <c r="T18" s="41"/>
      <c r="U18" s="66"/>
      <c r="V18" s="12"/>
      <c r="X18" s="13"/>
    </row>
    <row r="19" spans="2:25" ht="14.25" customHeight="1" x14ac:dyDescent="0.3">
      <c r="B19" s="21"/>
      <c r="C19" s="22"/>
      <c r="D19" s="20"/>
      <c r="E19" s="20"/>
      <c r="F19" s="17"/>
      <c r="G19" s="17"/>
      <c r="H19" s="20"/>
      <c r="I19" s="20"/>
      <c r="J19" s="17"/>
      <c r="K19" s="17"/>
      <c r="L19" s="18"/>
      <c r="N19" s="21"/>
      <c r="O19" s="22"/>
      <c r="P19" s="20"/>
      <c r="Q19" s="20"/>
      <c r="R19" s="17"/>
      <c r="S19" s="17"/>
      <c r="T19" s="20"/>
      <c r="U19" s="20"/>
      <c r="V19" s="20"/>
      <c r="W19" s="17"/>
      <c r="X19" s="18"/>
    </row>
    <row r="20" spans="2:25" ht="14.25" customHeight="1" x14ac:dyDescent="0.3">
      <c r="B20" s="11"/>
      <c r="D20" s="12"/>
      <c r="I20" s="12"/>
      <c r="L20" s="13"/>
      <c r="N20" s="11"/>
      <c r="O20" s="4"/>
      <c r="P20" s="12"/>
      <c r="U20" s="12"/>
      <c r="V20" s="12"/>
      <c r="X20" s="13"/>
    </row>
    <row r="21" spans="2:25" ht="14.25" customHeight="1" x14ac:dyDescent="0.3">
      <c r="B21" s="11"/>
      <c r="D21" s="12"/>
      <c r="I21" s="12"/>
      <c r="L21" s="13"/>
      <c r="N21" s="11"/>
      <c r="O21" s="4"/>
      <c r="P21" s="12"/>
      <c r="U21" s="12"/>
      <c r="V21" s="12"/>
      <c r="X21" s="13"/>
    </row>
    <row r="22" spans="2:25" ht="14.25" customHeight="1" x14ac:dyDescent="0.3">
      <c r="B22" s="14"/>
      <c r="C22"/>
      <c r="H22" s="41">
        <f>E24*SQRT(H17)</f>
        <v>0</v>
      </c>
      <c r="I22" s="66" t="s">
        <v>52</v>
      </c>
      <c r="L22" s="13"/>
      <c r="N22" s="14"/>
      <c r="T22" s="41">
        <f>Q24*SQRT(T17)</f>
        <v>0</v>
      </c>
      <c r="U22" s="66" t="s">
        <v>52</v>
      </c>
      <c r="V22" s="12"/>
      <c r="X22" s="13"/>
    </row>
    <row r="23" spans="2:25" ht="14.25" customHeight="1" x14ac:dyDescent="0.3">
      <c r="B23" s="14"/>
      <c r="C23"/>
      <c r="D23" s="12"/>
      <c r="L23" s="13"/>
      <c r="N23" s="14"/>
      <c r="P23" s="12"/>
      <c r="U23" s="12"/>
      <c r="V23" s="12"/>
      <c r="X23" s="13"/>
    </row>
    <row r="24" spans="2:25" ht="14.25" customHeight="1" x14ac:dyDescent="0.3">
      <c r="B24" s="16"/>
      <c r="C24" s="17"/>
      <c r="D24" s="67" t="s">
        <v>56</v>
      </c>
      <c r="E24" s="51">
        <v>2</v>
      </c>
      <c r="F24" s="17"/>
      <c r="G24" s="17"/>
      <c r="H24" s="20"/>
      <c r="I24" s="17"/>
      <c r="J24" s="17"/>
      <c r="K24" s="17"/>
      <c r="L24" s="18"/>
      <c r="N24" s="16"/>
      <c r="O24" s="17"/>
      <c r="P24" s="67" t="s">
        <v>56</v>
      </c>
      <c r="Q24" s="51">
        <v>2</v>
      </c>
      <c r="R24" s="17"/>
      <c r="S24" s="17"/>
      <c r="T24" s="20"/>
      <c r="U24" s="20"/>
      <c r="V24" s="20"/>
      <c r="W24" s="17"/>
      <c r="X24" s="18"/>
    </row>
    <row r="25" spans="2:25" ht="14.25" customHeight="1" x14ac:dyDescent="0.3">
      <c r="B25" s="19"/>
      <c r="C25" s="9"/>
      <c r="D25" s="8"/>
      <c r="E25" s="8"/>
      <c r="F25" s="9"/>
      <c r="G25" s="9"/>
      <c r="H25" s="8"/>
      <c r="I25" s="9"/>
      <c r="J25" s="9"/>
      <c r="K25" s="9"/>
      <c r="L25" s="10"/>
      <c r="N25" s="19"/>
      <c r="O25" s="9"/>
      <c r="P25" s="8"/>
      <c r="Q25" s="8"/>
      <c r="R25" s="9"/>
      <c r="S25" s="9"/>
      <c r="T25" s="8"/>
      <c r="U25" s="8"/>
      <c r="V25" s="8"/>
      <c r="W25" s="9"/>
      <c r="X25" s="10"/>
    </row>
    <row r="26" spans="2:25" ht="14.25" customHeight="1" x14ac:dyDescent="0.3">
      <c r="B26" s="14"/>
      <c r="C26"/>
      <c r="D26" s="12"/>
      <c r="H26" s="41">
        <f>H4-H22</f>
        <v>47.833333333333336</v>
      </c>
      <c r="I26" s="64">
        <f>H4+H22</f>
        <v>47.833333333333336</v>
      </c>
      <c r="J26" s="66" t="s">
        <v>65</v>
      </c>
      <c r="L26" s="13"/>
      <c r="N26" s="14"/>
      <c r="P26" s="12"/>
      <c r="T26" s="41">
        <f>T4-T22</f>
        <v>0</v>
      </c>
      <c r="U26" s="64">
        <f>T4+T22</f>
        <v>0</v>
      </c>
      <c r="V26" s="66" t="s">
        <v>65</v>
      </c>
      <c r="X26" s="13"/>
    </row>
    <row r="27" spans="2:25" ht="14.25" customHeight="1" x14ac:dyDescent="0.3">
      <c r="B27" s="16"/>
      <c r="C27" s="17"/>
      <c r="D27" s="20"/>
      <c r="E27" s="20"/>
      <c r="F27" s="17"/>
      <c r="G27" s="17"/>
      <c r="H27" s="20"/>
      <c r="I27" s="17"/>
      <c r="J27" s="17"/>
      <c r="K27" s="17"/>
      <c r="L27" s="18"/>
      <c r="N27" s="16"/>
      <c r="O27" s="17"/>
      <c r="P27" s="20"/>
      <c r="Q27" s="20"/>
      <c r="R27" s="17"/>
      <c r="S27" s="17"/>
      <c r="T27" s="20"/>
      <c r="U27" s="20"/>
      <c r="V27" s="20"/>
      <c r="W27" s="17"/>
      <c r="X27" s="18"/>
    </row>
    <row r="28" spans="2:25" ht="14.25" customHeight="1" x14ac:dyDescent="0.3">
      <c r="B28" s="69"/>
      <c r="C28"/>
      <c r="D28" s="12"/>
      <c r="L28" s="69"/>
      <c r="N28" s="69"/>
      <c r="P28" s="12"/>
      <c r="U28" s="12"/>
      <c r="V28" s="12"/>
      <c r="X28" s="69"/>
    </row>
    <row r="29" spans="2:25" ht="14.25" customHeight="1" x14ac:dyDescent="0.3">
      <c r="B29" s="19"/>
      <c r="C29" s="9"/>
      <c r="D29" s="8"/>
      <c r="E29" s="8"/>
      <c r="F29" s="9"/>
      <c r="G29" s="9"/>
      <c r="H29" s="8"/>
      <c r="I29" s="9"/>
      <c r="J29" s="9"/>
      <c r="K29" s="9"/>
      <c r="L29" s="10"/>
      <c r="N29" s="19"/>
      <c r="O29" s="9"/>
      <c r="P29" s="8"/>
      <c r="Q29" s="8"/>
      <c r="R29" s="9"/>
      <c r="S29" s="9"/>
      <c r="T29" s="8"/>
      <c r="U29" s="8"/>
      <c r="V29" s="8"/>
      <c r="W29" s="9"/>
      <c r="X29" s="10"/>
    </row>
    <row r="30" spans="2:25" ht="14.25" customHeight="1" x14ac:dyDescent="0.3">
      <c r="B30" s="14"/>
      <c r="C30"/>
      <c r="D30" s="46" t="s">
        <v>57</v>
      </c>
      <c r="E30" s="52">
        <v>3</v>
      </c>
      <c r="L30" s="13"/>
      <c r="N30" s="14"/>
      <c r="P30" s="46" t="s">
        <v>59</v>
      </c>
      <c r="Q30" s="52">
        <v>512</v>
      </c>
      <c r="U30" s="12"/>
      <c r="V30" s="12"/>
      <c r="X30" s="13"/>
    </row>
    <row r="31" spans="2:25" ht="14.25" customHeight="1" x14ac:dyDescent="0.3">
      <c r="B31" s="14"/>
      <c r="C31"/>
      <c r="D31" s="32" t="s">
        <v>56</v>
      </c>
      <c r="E31" s="52">
        <v>2</v>
      </c>
      <c r="H31" s="41"/>
      <c r="I31" s="66" t="s">
        <v>53</v>
      </c>
      <c r="L31" s="13"/>
      <c r="N31" s="14"/>
      <c r="P31" s="32" t="s">
        <v>56</v>
      </c>
      <c r="Q31" s="52">
        <v>2</v>
      </c>
      <c r="T31" s="41">
        <f>(D15*Q37)/(((D15-1)*Q34)+Q37)</f>
        <v>334</v>
      </c>
      <c r="U31" s="66" t="s">
        <v>53</v>
      </c>
      <c r="V31" s="12"/>
      <c r="X31" s="13"/>
    </row>
    <row r="32" spans="2:25" ht="14.25" customHeight="1" x14ac:dyDescent="0.3">
      <c r="B32" s="14"/>
      <c r="C32"/>
      <c r="L32" s="13"/>
      <c r="N32" s="14"/>
      <c r="R32" s="12"/>
      <c r="T32"/>
      <c r="U32" s="12"/>
      <c r="V32" s="12"/>
      <c r="W32" s="12"/>
      <c r="X32" s="13"/>
      <c r="Y32" s="14"/>
    </row>
    <row r="33" spans="2:24" ht="14.25" customHeight="1" x14ac:dyDescent="0.3">
      <c r="B33" s="14"/>
      <c r="C33"/>
      <c r="L33" s="13"/>
      <c r="N33" s="14"/>
      <c r="P33" s="32"/>
      <c r="Q33"/>
      <c r="X33" s="13"/>
    </row>
    <row r="34" spans="2:24" ht="14.25" customHeight="1" x14ac:dyDescent="0.3">
      <c r="B34" s="14"/>
      <c r="C34"/>
      <c r="D34" s="32"/>
      <c r="E34" s="41">
        <f>(E30/E31)^2</f>
        <v>2.25</v>
      </c>
      <c r="L34" s="13"/>
      <c r="N34" s="14"/>
      <c r="P34" s="32"/>
      <c r="Q34" s="41"/>
      <c r="X34" s="13"/>
    </row>
    <row r="35" spans="2:24" ht="14.25" customHeight="1" x14ac:dyDescent="0.3">
      <c r="B35" s="14"/>
      <c r="C35"/>
      <c r="D35" s="32"/>
      <c r="E35" s="41"/>
      <c r="L35" s="13"/>
      <c r="N35" s="14"/>
      <c r="P35" s="32"/>
      <c r="Q35" s="41"/>
      <c r="X35" s="13"/>
    </row>
    <row r="36" spans="2:24" ht="14.25" customHeight="1" x14ac:dyDescent="0.3">
      <c r="B36" s="14"/>
      <c r="C36"/>
      <c r="D36" s="32"/>
      <c r="E36" s="41"/>
      <c r="L36" s="13"/>
      <c r="N36" s="14"/>
      <c r="P36" s="32"/>
      <c r="Q36" s="41"/>
      <c r="X36" s="13"/>
    </row>
    <row r="37" spans="2:24" ht="14.25" customHeight="1" x14ac:dyDescent="0.3">
      <c r="B37" s="14"/>
      <c r="C37"/>
      <c r="D37" s="32"/>
      <c r="E37" s="52">
        <f>H11</f>
        <v>26.73866666666666</v>
      </c>
      <c r="L37" s="13"/>
      <c r="N37" s="14"/>
      <c r="P37" s="32"/>
      <c r="Q37" s="52">
        <f>T11</f>
        <v>26.73866666666666</v>
      </c>
      <c r="X37" s="13"/>
    </row>
    <row r="38" spans="2:24" ht="14.25" customHeight="1" x14ac:dyDescent="0.3">
      <c r="B38" s="14"/>
      <c r="C38"/>
      <c r="D38" s="32"/>
      <c r="E38" s="41"/>
      <c r="L38" s="13"/>
      <c r="N38" s="14"/>
      <c r="P38" s="32"/>
      <c r="Q38" s="41"/>
      <c r="S38" s="12"/>
      <c r="T38"/>
      <c r="X38" s="13"/>
    </row>
    <row r="39" spans="2:24" ht="14.25" customHeight="1" x14ac:dyDescent="0.3">
      <c r="B39" s="14"/>
      <c r="C39"/>
      <c r="D39" s="32"/>
      <c r="E39" s="41"/>
      <c r="L39" s="13"/>
      <c r="N39" s="14"/>
      <c r="P39" s="32"/>
      <c r="Q39" s="41"/>
      <c r="S39" s="12"/>
      <c r="T39"/>
      <c r="X39" s="13"/>
    </row>
    <row r="40" spans="2:24" ht="14.25" customHeight="1" x14ac:dyDescent="0.3">
      <c r="B40" s="16"/>
      <c r="C40" s="17"/>
      <c r="D40" s="17"/>
      <c r="E40" s="20"/>
      <c r="F40" s="17"/>
      <c r="G40" s="17"/>
      <c r="H40" s="20"/>
      <c r="I40" s="17"/>
      <c r="J40" s="17"/>
      <c r="K40" s="17"/>
      <c r="L40" s="18"/>
      <c r="N40" s="16"/>
      <c r="O40" s="17"/>
      <c r="P40" s="17"/>
      <c r="Q40" s="20"/>
      <c r="R40" s="17"/>
      <c r="S40" s="17"/>
      <c r="T40" s="20"/>
      <c r="U40" s="17"/>
      <c r="V40" s="17"/>
      <c r="W40" s="17"/>
      <c r="X40" s="18"/>
    </row>
    <row r="41" spans="2:24" ht="14.25" customHeight="1" x14ac:dyDescent="0.3">
      <c r="B41"/>
      <c r="C41"/>
    </row>
  </sheetData>
  <mergeCells count="1">
    <mergeCell ref="B2:B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1"/>
  <sheetViews>
    <sheetView workbookViewId="0">
      <selection activeCell="A22" sqref="A22"/>
    </sheetView>
  </sheetViews>
  <sheetFormatPr baseColWidth="10" defaultRowHeight="14.25" customHeight="1" x14ac:dyDescent="0.3"/>
  <cols>
    <col min="1" max="1" width="11.6640625" style="60" customWidth="1"/>
    <col min="2" max="2" width="5.6640625" style="4" customWidth="1"/>
    <col min="3" max="3" width="11.6640625" style="4" customWidth="1"/>
    <col min="4" max="4" width="11.6640625" customWidth="1"/>
    <col min="5" max="5" width="11.6640625" style="12" customWidth="1"/>
    <col min="6" max="6" width="11.6640625" customWidth="1"/>
    <col min="7" max="7" width="12.6640625" customWidth="1"/>
    <col min="8" max="8" width="11.6640625" style="12" customWidth="1"/>
    <col min="9" max="11" width="11.6640625" customWidth="1"/>
    <col min="12" max="12" width="17" customWidth="1"/>
    <col min="13" max="13" width="4.6640625" customWidth="1"/>
    <col min="14" max="15" width="11.6640625" customWidth="1"/>
    <col min="17" max="17" width="11.5546875" style="12"/>
    <col min="20" max="21" width="12" bestFit="1" customWidth="1"/>
    <col min="24" max="24" width="15.88671875" customWidth="1"/>
  </cols>
  <sheetData>
    <row r="1" spans="1:24" ht="18" x14ac:dyDescent="0.35">
      <c r="A1" s="59" t="s">
        <v>61</v>
      </c>
      <c r="B1" s="40" t="s">
        <v>62</v>
      </c>
      <c r="F1" s="62" t="s">
        <v>63</v>
      </c>
      <c r="I1" s="63" t="s">
        <v>64</v>
      </c>
      <c r="N1" s="40" t="s">
        <v>7</v>
      </c>
    </row>
    <row r="2" spans="1:24" ht="14.25" customHeight="1" x14ac:dyDescent="0.35">
      <c r="A2" s="60">
        <v>0</v>
      </c>
      <c r="B2" s="78" t="s">
        <v>66</v>
      </c>
      <c r="C2" s="30"/>
      <c r="D2" s="9"/>
      <c r="E2" s="8"/>
      <c r="F2" s="9"/>
      <c r="G2" s="9"/>
      <c r="H2" s="48"/>
      <c r="I2" s="9"/>
      <c r="J2" s="9"/>
      <c r="K2" s="9"/>
      <c r="L2" s="10"/>
      <c r="M2" s="3"/>
      <c r="N2" s="29"/>
      <c r="O2" s="30"/>
      <c r="P2" s="9"/>
      <c r="Q2" s="8"/>
      <c r="R2" s="9"/>
      <c r="S2" s="9"/>
      <c r="T2" s="31"/>
      <c r="U2" s="9"/>
      <c r="V2" s="9"/>
      <c r="W2" s="9"/>
      <c r="X2" s="10"/>
    </row>
    <row r="3" spans="1:24" ht="14.25" customHeight="1" x14ac:dyDescent="0.35">
      <c r="A3" s="60">
        <v>0</v>
      </c>
      <c r="B3" s="79"/>
      <c r="C3" s="27"/>
      <c r="L3" s="13"/>
      <c r="M3" s="5"/>
      <c r="N3" s="26"/>
      <c r="O3" s="27"/>
      <c r="U3" s="12"/>
      <c r="V3" s="12"/>
      <c r="X3" s="13"/>
    </row>
    <row r="4" spans="1:24" ht="14.25" customHeight="1" x14ac:dyDescent="0.3">
      <c r="A4" s="60">
        <v>1</v>
      </c>
      <c r="B4" s="79"/>
      <c r="C4" s="52"/>
      <c r="D4" s="44" t="s">
        <v>3</v>
      </c>
      <c r="E4" s="33">
        <f>COUNT(A:A)</f>
        <v>20</v>
      </c>
      <c r="H4" s="33">
        <f>AVERAGE(A:A)</f>
        <v>0.6</v>
      </c>
      <c r="I4" s="68" t="s">
        <v>54</v>
      </c>
      <c r="J4" s="12"/>
      <c r="L4" s="13"/>
      <c r="N4" s="45"/>
      <c r="O4" s="41"/>
      <c r="P4" s="44"/>
      <c r="Q4" s="41"/>
      <c r="T4" s="41">
        <f>D15*H4</f>
        <v>187.79999999999998</v>
      </c>
      <c r="U4" s="68" t="s">
        <v>8</v>
      </c>
      <c r="V4" s="12"/>
      <c r="X4" s="13"/>
    </row>
    <row r="5" spans="1:24" ht="14.25" customHeight="1" x14ac:dyDescent="0.3">
      <c r="A5" s="60">
        <v>1</v>
      </c>
      <c r="B5" s="79"/>
      <c r="C5" s="54"/>
      <c r="I5" s="68" t="s">
        <v>6</v>
      </c>
      <c r="J5" s="12"/>
      <c r="L5" s="13"/>
      <c r="N5" s="26"/>
      <c r="O5" s="27"/>
      <c r="U5" s="12"/>
      <c r="V5" s="12"/>
      <c r="X5" s="13"/>
    </row>
    <row r="6" spans="1:24" ht="14.25" customHeight="1" x14ac:dyDescent="0.3">
      <c r="A6" s="60">
        <v>1</v>
      </c>
      <c r="B6" s="79"/>
      <c r="C6" s="55"/>
      <c r="D6" s="17"/>
      <c r="E6" s="20"/>
      <c r="F6" s="17"/>
      <c r="I6" s="20"/>
      <c r="J6" s="20"/>
      <c r="K6" s="17"/>
      <c r="L6" s="18"/>
      <c r="N6" s="34"/>
      <c r="O6" s="35"/>
      <c r="P6" s="17"/>
      <c r="Q6" s="20"/>
      <c r="R6" s="17"/>
      <c r="S6" s="17"/>
      <c r="T6" s="17"/>
      <c r="U6" s="20"/>
      <c r="V6" s="20"/>
      <c r="W6" s="17"/>
      <c r="X6" s="18"/>
    </row>
    <row r="7" spans="1:24" ht="14.25" customHeight="1" x14ac:dyDescent="0.3">
      <c r="A7" s="60">
        <v>1</v>
      </c>
      <c r="B7" s="79"/>
      <c r="C7" s="56"/>
      <c r="D7" s="9"/>
      <c r="E7" s="8"/>
      <c r="F7" s="9"/>
      <c r="G7" s="9"/>
      <c r="H7" s="8"/>
      <c r="I7" s="8"/>
      <c r="J7" s="8"/>
      <c r="K7" s="25"/>
      <c r="L7" s="10"/>
      <c r="N7" s="23"/>
      <c r="O7" s="24"/>
      <c r="P7" s="9"/>
      <c r="Q7" s="8"/>
      <c r="R7" s="9"/>
      <c r="S7" s="9"/>
      <c r="T7" s="9"/>
      <c r="U7" s="8"/>
      <c r="V7" s="8"/>
      <c r="W7" s="25"/>
      <c r="X7" s="10"/>
    </row>
    <row r="8" spans="1:24" ht="14.25" customHeight="1" x14ac:dyDescent="0.35">
      <c r="A8" s="60">
        <v>0</v>
      </c>
      <c r="B8" s="79"/>
      <c r="C8" s="54"/>
      <c r="E8" s="53"/>
      <c r="H8" s="41">
        <f>1-H4</f>
        <v>0.4</v>
      </c>
      <c r="I8" s="12"/>
      <c r="J8" s="12"/>
      <c r="L8" s="13"/>
      <c r="N8" s="26"/>
      <c r="O8" s="27"/>
      <c r="Q8" s="53"/>
      <c r="T8" s="2"/>
      <c r="U8" s="12"/>
      <c r="V8" s="12"/>
      <c r="X8" s="13"/>
    </row>
    <row r="9" spans="1:24" ht="14.25" customHeight="1" x14ac:dyDescent="0.3">
      <c r="A9" s="60">
        <v>1</v>
      </c>
      <c r="B9" s="79"/>
      <c r="C9" s="54"/>
      <c r="I9" s="12"/>
      <c r="J9" s="12"/>
      <c r="L9" s="13"/>
      <c r="N9" s="26"/>
      <c r="O9" s="27"/>
      <c r="U9" s="12"/>
      <c r="V9" s="12"/>
      <c r="X9" s="13"/>
    </row>
    <row r="10" spans="1:24" ht="14.25" customHeight="1" x14ac:dyDescent="0.3">
      <c r="A10" s="60">
        <v>1</v>
      </c>
      <c r="B10" s="79"/>
      <c r="C10" s="57"/>
      <c r="H10" s="49"/>
      <c r="I10" s="12"/>
      <c r="J10" s="12"/>
      <c r="L10" s="13"/>
      <c r="N10" s="11"/>
      <c r="O10" s="4"/>
      <c r="T10" s="36"/>
      <c r="U10" s="12"/>
      <c r="V10" s="12"/>
      <c r="X10" s="13"/>
    </row>
    <row r="11" spans="1:24" ht="14.25" customHeight="1" x14ac:dyDescent="0.3">
      <c r="A11" s="60">
        <v>1</v>
      </c>
      <c r="B11" s="79"/>
      <c r="C11" s="57"/>
      <c r="H11" s="41">
        <f>E4*H4*H8/(E4-1)</f>
        <v>0.25263157894736848</v>
      </c>
      <c r="I11" s="68" t="s">
        <v>50</v>
      </c>
      <c r="J11" s="12"/>
      <c r="L11" s="13"/>
      <c r="N11" s="11"/>
      <c r="O11" s="4"/>
      <c r="T11" s="41">
        <f>H11</f>
        <v>0.25263157894736848</v>
      </c>
      <c r="U11" s="68" t="s">
        <v>50</v>
      </c>
      <c r="V11" s="12"/>
      <c r="X11" s="13"/>
    </row>
    <row r="12" spans="1:24" ht="14.25" customHeight="1" x14ac:dyDescent="0.3">
      <c r="A12" s="60">
        <v>0</v>
      </c>
      <c r="B12" s="79"/>
      <c r="C12" s="57"/>
      <c r="I12" s="68" t="s">
        <v>4</v>
      </c>
      <c r="J12" s="12"/>
      <c r="L12" s="13"/>
      <c r="N12" s="11"/>
      <c r="O12" s="4"/>
      <c r="U12" s="68" t="s">
        <v>4</v>
      </c>
      <c r="V12" s="12"/>
      <c r="X12" s="13"/>
    </row>
    <row r="13" spans="1:24" ht="14.25" customHeight="1" x14ac:dyDescent="0.3">
      <c r="A13" s="60">
        <v>1</v>
      </c>
      <c r="B13" s="79"/>
      <c r="C13" s="57"/>
      <c r="H13" s="49"/>
      <c r="I13" s="68"/>
      <c r="J13" s="12"/>
      <c r="L13" s="13"/>
      <c r="N13" s="11"/>
      <c r="O13" s="4"/>
      <c r="T13" s="36"/>
      <c r="U13" s="68"/>
      <c r="V13" s="12"/>
      <c r="X13" s="13"/>
    </row>
    <row r="14" spans="1:24" ht="14.25" customHeight="1" x14ac:dyDescent="0.35">
      <c r="A14" s="60">
        <v>0</v>
      </c>
      <c r="B14" s="80"/>
      <c r="C14" s="58"/>
      <c r="D14" s="17"/>
      <c r="E14" s="20"/>
      <c r="F14" s="17"/>
      <c r="G14" s="38"/>
      <c r="H14" s="50"/>
      <c r="I14" s="20"/>
      <c r="J14" s="20"/>
      <c r="K14" s="17"/>
      <c r="L14" s="18"/>
      <c r="N14" s="21"/>
      <c r="O14" s="22"/>
      <c r="P14" s="17"/>
      <c r="Q14" s="20"/>
      <c r="R14" s="17"/>
      <c r="S14" s="38"/>
      <c r="T14" s="37"/>
      <c r="U14" s="20"/>
      <c r="V14" s="20"/>
      <c r="W14" s="17"/>
      <c r="X14" s="18"/>
    </row>
    <row r="15" spans="1:24" ht="14.25" customHeight="1" x14ac:dyDescent="0.3">
      <c r="A15" s="60">
        <v>1</v>
      </c>
      <c r="B15" s="6"/>
      <c r="C15" s="70" t="s">
        <v>67</v>
      </c>
      <c r="D15" s="75">
        <v>313</v>
      </c>
      <c r="E15" s="8"/>
      <c r="F15" s="9"/>
      <c r="G15" s="9"/>
      <c r="H15" s="8"/>
      <c r="I15" s="8"/>
      <c r="J15" s="8"/>
      <c r="K15" s="9"/>
      <c r="L15" s="10"/>
      <c r="N15" s="72"/>
      <c r="O15" s="71"/>
      <c r="P15" s="9"/>
      <c r="Q15" s="8"/>
      <c r="R15" s="9"/>
      <c r="S15" s="9"/>
      <c r="T15" s="9"/>
      <c r="U15" s="8"/>
      <c r="V15" s="8"/>
      <c r="W15" s="9"/>
      <c r="X15" s="10"/>
    </row>
    <row r="16" spans="1:24" ht="14.25" customHeight="1" x14ac:dyDescent="0.3">
      <c r="A16" s="60">
        <v>1</v>
      </c>
      <c r="B16" s="39"/>
      <c r="C16" s="12"/>
      <c r="I16" s="12"/>
      <c r="J16" s="12"/>
      <c r="L16" s="13"/>
      <c r="N16" s="39"/>
      <c r="U16" s="12"/>
      <c r="V16" s="12"/>
      <c r="X16" s="13"/>
    </row>
    <row r="17" spans="1:24" ht="14.25" customHeight="1" x14ac:dyDescent="0.35">
      <c r="A17" s="60">
        <v>1</v>
      </c>
      <c r="B17" s="39"/>
      <c r="C17" s="41"/>
      <c r="H17" s="41">
        <f>H4*H8*D18/(E4-1)</f>
        <v>1.182444930216916E-2</v>
      </c>
      <c r="I17" s="66" t="s">
        <v>51</v>
      </c>
      <c r="J17" s="12"/>
      <c r="L17" s="13"/>
      <c r="N17" s="39"/>
      <c r="O17" s="2"/>
      <c r="T17" s="41">
        <f>(D15^2)*H17</f>
        <v>1158.4294736842105</v>
      </c>
      <c r="U17" s="66" t="s">
        <v>51</v>
      </c>
      <c r="V17" s="12"/>
      <c r="X17" s="13"/>
    </row>
    <row r="18" spans="1:24" ht="14.25" customHeight="1" x14ac:dyDescent="0.35">
      <c r="A18" s="60">
        <v>0</v>
      </c>
      <c r="B18" s="39"/>
      <c r="C18"/>
      <c r="D18" s="41">
        <f>(D15-E4)/D15</f>
        <v>0.93610223642172519</v>
      </c>
      <c r="H18" s="41"/>
      <c r="I18" s="66"/>
      <c r="J18" s="12"/>
      <c r="L18" s="13"/>
      <c r="N18" s="39"/>
      <c r="T18" s="2"/>
      <c r="U18" s="66"/>
      <c r="V18" s="12"/>
      <c r="X18" s="13"/>
    </row>
    <row r="19" spans="1:24" ht="14.25" customHeight="1" x14ac:dyDescent="0.3">
      <c r="A19" s="60">
        <v>0</v>
      </c>
      <c r="B19" s="21"/>
      <c r="C19" s="22"/>
      <c r="D19" s="20"/>
      <c r="E19" s="20"/>
      <c r="F19" s="17"/>
      <c r="G19" s="17"/>
      <c r="H19" s="20"/>
      <c r="I19" s="20"/>
      <c r="J19" s="20"/>
      <c r="K19" s="17"/>
      <c r="L19" s="18"/>
      <c r="N19" s="21"/>
      <c r="O19" s="22"/>
      <c r="P19" s="20"/>
      <c r="Q19" s="20"/>
      <c r="R19" s="17"/>
      <c r="S19" s="17"/>
      <c r="T19" s="17"/>
      <c r="U19" s="20"/>
      <c r="V19" s="20"/>
      <c r="W19" s="17"/>
      <c r="X19" s="18"/>
    </row>
    <row r="20" spans="1:24" ht="14.25" customHeight="1" x14ac:dyDescent="0.3">
      <c r="A20" s="60">
        <v>0</v>
      </c>
      <c r="B20" s="11"/>
      <c r="D20" s="12"/>
      <c r="I20" s="12"/>
      <c r="J20" s="12"/>
      <c r="L20" s="13"/>
      <c r="N20" s="11"/>
      <c r="O20" s="4"/>
      <c r="P20" s="12"/>
      <c r="U20" s="12"/>
      <c r="V20" s="12"/>
      <c r="X20" s="13"/>
    </row>
    <row r="21" spans="1:24" ht="14.25" customHeight="1" x14ac:dyDescent="0.3">
      <c r="A21" s="60">
        <v>1</v>
      </c>
      <c r="B21" s="11"/>
      <c r="D21" s="12"/>
      <c r="I21" s="12"/>
      <c r="J21" s="12"/>
      <c r="L21" s="13"/>
      <c r="N21" s="11"/>
      <c r="O21" s="4"/>
      <c r="P21" s="12"/>
      <c r="U21" s="12"/>
      <c r="V21" s="12"/>
      <c r="X21" s="13"/>
    </row>
    <row r="22" spans="1:24" ht="14.25" customHeight="1" x14ac:dyDescent="0.3">
      <c r="B22" s="14"/>
      <c r="C22"/>
      <c r="H22" s="41">
        <f>E24*SQRT(H17)</f>
        <v>0.21748056742770522</v>
      </c>
      <c r="I22" s="66" t="s">
        <v>52</v>
      </c>
      <c r="J22" s="12"/>
      <c r="L22" s="13"/>
      <c r="N22" s="14"/>
      <c r="T22" s="41">
        <f>Q24*SQRT(T17)</f>
        <v>68.071417604871741</v>
      </c>
      <c r="U22" s="66" t="s">
        <v>52</v>
      </c>
      <c r="V22" s="12"/>
      <c r="X22" s="13"/>
    </row>
    <row r="23" spans="1:24" ht="14.25" customHeight="1" x14ac:dyDescent="0.3">
      <c r="B23" s="14"/>
      <c r="C23"/>
      <c r="D23" s="12"/>
      <c r="I23" s="12"/>
      <c r="J23" s="12"/>
      <c r="L23" s="13"/>
      <c r="N23" s="14"/>
      <c r="P23" s="12"/>
      <c r="U23" s="12"/>
      <c r="V23" s="12"/>
      <c r="X23" s="13"/>
    </row>
    <row r="24" spans="1:24" ht="14.25" customHeight="1" x14ac:dyDescent="0.3">
      <c r="B24" s="16"/>
      <c r="C24" s="17"/>
      <c r="D24" s="67" t="s">
        <v>56</v>
      </c>
      <c r="E24" s="51">
        <v>2</v>
      </c>
      <c r="F24" s="17"/>
      <c r="G24" s="17"/>
      <c r="H24" s="20"/>
      <c r="I24" s="20"/>
      <c r="J24" s="20"/>
      <c r="K24" s="17"/>
      <c r="L24" s="18"/>
      <c r="N24" s="16"/>
      <c r="O24" s="17"/>
      <c r="P24" s="67" t="s">
        <v>56</v>
      </c>
      <c r="Q24" s="51">
        <v>2</v>
      </c>
      <c r="R24" s="17"/>
      <c r="S24" s="17"/>
      <c r="T24" s="17"/>
      <c r="U24" s="20"/>
      <c r="V24" s="20"/>
      <c r="W24" s="17"/>
      <c r="X24" s="18"/>
    </row>
    <row r="25" spans="1:24" ht="14.25" customHeight="1" x14ac:dyDescent="0.3">
      <c r="B25" s="19"/>
      <c r="C25" s="9"/>
      <c r="D25" s="8"/>
      <c r="E25" s="8"/>
      <c r="F25" s="9"/>
      <c r="G25" s="9"/>
      <c r="H25" s="8"/>
      <c r="I25" s="8"/>
      <c r="J25" s="8"/>
      <c r="K25" s="9"/>
      <c r="L25" s="10"/>
      <c r="N25" s="19"/>
      <c r="O25" s="9"/>
      <c r="P25" s="8"/>
      <c r="Q25" s="8"/>
      <c r="R25" s="9"/>
      <c r="S25" s="9"/>
      <c r="T25" s="9"/>
      <c r="U25" s="8"/>
      <c r="V25" s="8"/>
      <c r="W25" s="9"/>
      <c r="X25" s="10"/>
    </row>
    <row r="26" spans="1:24" ht="14.25" customHeight="1" x14ac:dyDescent="0.3">
      <c r="B26" s="14"/>
      <c r="C26"/>
      <c r="D26" s="12"/>
      <c r="H26" s="41">
        <f>H4-H22</f>
        <v>0.38251943257229476</v>
      </c>
      <c r="I26" s="64">
        <f>H4+H22</f>
        <v>0.81748056742770525</v>
      </c>
      <c r="J26" s="66" t="s">
        <v>65</v>
      </c>
      <c r="L26" s="13"/>
      <c r="N26" s="14"/>
      <c r="P26" s="12"/>
      <c r="T26" s="73">
        <f>T4-T22</f>
        <v>119.72858239512824</v>
      </c>
      <c r="U26" s="74">
        <f>T4+T22</f>
        <v>255.87141760487174</v>
      </c>
      <c r="V26" s="66" t="s">
        <v>65</v>
      </c>
      <c r="X26" s="13"/>
    </row>
    <row r="27" spans="1:24" ht="14.25" customHeight="1" x14ac:dyDescent="0.3">
      <c r="B27" s="16"/>
      <c r="C27" s="17"/>
      <c r="D27" s="20"/>
      <c r="E27" s="20"/>
      <c r="F27" s="17"/>
      <c r="G27" s="17"/>
      <c r="H27" s="20"/>
      <c r="I27" s="20"/>
      <c r="J27" s="20"/>
      <c r="K27" s="17"/>
      <c r="L27" s="18"/>
      <c r="N27" s="16"/>
      <c r="O27" s="17"/>
      <c r="P27" s="20"/>
      <c r="Q27" s="20"/>
      <c r="R27" s="17"/>
      <c r="S27" s="17"/>
      <c r="T27" s="17"/>
      <c r="U27" s="20"/>
      <c r="V27" s="20"/>
      <c r="W27" s="17"/>
      <c r="X27" s="18"/>
    </row>
    <row r="28" spans="1:24" ht="14.25" customHeight="1" x14ac:dyDescent="0.3">
      <c r="B28" s="69"/>
      <c r="C28"/>
      <c r="D28" s="12"/>
      <c r="I28" s="12"/>
      <c r="J28" s="12"/>
      <c r="L28" s="69"/>
      <c r="N28" s="69"/>
      <c r="P28" s="12"/>
      <c r="U28" s="12"/>
      <c r="V28" s="12"/>
      <c r="X28" s="69"/>
    </row>
    <row r="29" spans="1:24" ht="14.25" customHeight="1" x14ac:dyDescent="0.3">
      <c r="B29" s="19"/>
      <c r="C29" s="9"/>
      <c r="D29" s="8"/>
      <c r="E29" s="8"/>
      <c r="F29" s="9"/>
      <c r="G29" s="9"/>
      <c r="H29" s="8"/>
      <c r="I29" s="8"/>
      <c r="J29" s="8"/>
      <c r="K29" s="9"/>
      <c r="L29" s="10"/>
      <c r="N29" s="19"/>
      <c r="O29" s="9"/>
      <c r="P29" s="8"/>
      <c r="Q29" s="8"/>
      <c r="R29" s="9"/>
      <c r="S29" s="9"/>
      <c r="T29" s="9"/>
      <c r="U29" s="8"/>
      <c r="V29" s="8"/>
      <c r="W29" s="9"/>
      <c r="X29" s="10"/>
    </row>
    <row r="30" spans="1:24" ht="14.25" customHeight="1" x14ac:dyDescent="0.35">
      <c r="B30" s="14"/>
      <c r="C30"/>
      <c r="D30" s="47" t="s">
        <v>58</v>
      </c>
      <c r="E30" s="52">
        <v>0.15</v>
      </c>
      <c r="I30" s="12"/>
      <c r="J30" s="12"/>
      <c r="L30" s="13"/>
      <c r="N30" s="14"/>
      <c r="P30" s="46" t="s">
        <v>59</v>
      </c>
      <c r="Q30" s="52">
        <v>32</v>
      </c>
      <c r="U30" s="12"/>
      <c r="V30" s="12"/>
      <c r="X30" s="13"/>
    </row>
    <row r="31" spans="1:24" ht="14.25" customHeight="1" x14ac:dyDescent="0.3">
      <c r="B31" s="14"/>
      <c r="C31"/>
      <c r="D31" s="32" t="s">
        <v>56</v>
      </c>
      <c r="E31" s="52">
        <v>2</v>
      </c>
      <c r="H31" s="73">
        <f>(D15*E39)/(((D15-1)*E34)+E39)</f>
        <v>37.65413533834586</v>
      </c>
      <c r="I31" s="66" t="s">
        <v>53</v>
      </c>
      <c r="J31" s="12"/>
      <c r="L31" s="13"/>
      <c r="N31" s="14"/>
      <c r="P31" s="32" t="s">
        <v>56</v>
      </c>
      <c r="Q31" s="52">
        <v>2</v>
      </c>
      <c r="T31" s="73">
        <f>(D15*Q39)/(((D15-1)*Q34)+Q39)</f>
        <v>71.185013313399992</v>
      </c>
      <c r="U31" s="66" t="s">
        <v>53</v>
      </c>
      <c r="V31" s="12"/>
      <c r="X31" s="13"/>
    </row>
    <row r="32" spans="1:24" ht="14.25" customHeight="1" x14ac:dyDescent="0.3">
      <c r="B32" s="14"/>
      <c r="C32"/>
      <c r="I32" s="12"/>
      <c r="J32" s="12"/>
      <c r="L32" s="13"/>
      <c r="N32" s="14"/>
      <c r="U32" s="12"/>
      <c r="V32" s="12"/>
      <c r="X32" s="13"/>
    </row>
    <row r="33" spans="1:24" ht="14.25" customHeight="1" x14ac:dyDescent="0.3">
      <c r="B33" s="14"/>
      <c r="C33"/>
      <c r="D33" s="32"/>
      <c r="L33" s="13"/>
      <c r="N33" s="14"/>
      <c r="P33" s="32"/>
      <c r="U33" s="12"/>
      <c r="V33" s="12"/>
      <c r="X33" s="13"/>
    </row>
    <row r="34" spans="1:24" ht="14.25" customHeight="1" x14ac:dyDescent="0.3">
      <c r="B34" s="14"/>
      <c r="C34"/>
      <c r="D34" s="32"/>
      <c r="E34" s="41">
        <f>(E30/E31)^2</f>
        <v>5.6249999999999998E-3</v>
      </c>
      <c r="L34" s="13"/>
      <c r="N34" s="14"/>
      <c r="P34" s="32"/>
      <c r="Q34" s="41">
        <f>(Q30/(Q31*D15))^2</f>
        <v>2.6130714817952615E-3</v>
      </c>
      <c r="U34" s="12"/>
      <c r="V34" s="12"/>
      <c r="X34" s="13"/>
    </row>
    <row r="35" spans="1:24" ht="14.25" customHeight="1" x14ac:dyDescent="0.3">
      <c r="B35" s="14"/>
      <c r="C35"/>
      <c r="D35" s="32"/>
      <c r="E35" s="41"/>
      <c r="L35" s="13"/>
      <c r="N35" s="14"/>
      <c r="P35" s="32"/>
      <c r="Q35" s="41"/>
      <c r="U35" s="12"/>
      <c r="V35" s="12"/>
      <c r="X35" s="13"/>
    </row>
    <row r="36" spans="1:24" ht="14.25" customHeight="1" x14ac:dyDescent="0.3">
      <c r="B36" s="14"/>
      <c r="C36"/>
      <c r="D36" s="32"/>
      <c r="E36" s="41"/>
      <c r="L36" s="13"/>
      <c r="N36" s="14"/>
      <c r="P36" s="32"/>
      <c r="Q36" s="41"/>
      <c r="U36" s="12"/>
      <c r="V36" s="12"/>
      <c r="X36" s="13"/>
    </row>
    <row r="37" spans="1:24" ht="14.25" customHeight="1" x14ac:dyDescent="0.35">
      <c r="B37" s="14"/>
      <c r="C37"/>
      <c r="D37" s="77" t="s">
        <v>68</v>
      </c>
      <c r="E37" s="52">
        <f>H4</f>
        <v>0.6</v>
      </c>
      <c r="L37" s="13"/>
      <c r="N37" s="14"/>
      <c r="P37" s="77" t="s">
        <v>68</v>
      </c>
      <c r="Q37" s="52">
        <f>H4</f>
        <v>0.6</v>
      </c>
      <c r="U37" s="12"/>
      <c r="V37" s="12"/>
      <c r="X37" s="13"/>
    </row>
    <row r="38" spans="1:24" ht="14.25" customHeight="1" x14ac:dyDescent="0.3">
      <c r="B38" s="14"/>
      <c r="C38"/>
      <c r="D38" s="32"/>
      <c r="E38" s="41"/>
      <c r="L38" s="13"/>
      <c r="N38" s="14"/>
      <c r="P38" s="32"/>
      <c r="Q38" s="41"/>
      <c r="U38" s="12"/>
      <c r="V38" s="12"/>
      <c r="X38" s="13"/>
    </row>
    <row r="39" spans="1:24" ht="14.25" customHeight="1" x14ac:dyDescent="0.35">
      <c r="B39" s="14"/>
      <c r="C39"/>
      <c r="D39" s="77" t="s">
        <v>69</v>
      </c>
      <c r="E39" s="41">
        <f>E37*(1-E37)</f>
        <v>0.24</v>
      </c>
      <c r="L39" s="13"/>
      <c r="N39" s="14"/>
      <c r="P39" s="77" t="s">
        <v>69</v>
      </c>
      <c r="Q39" s="41">
        <f>Q37*(1-Q37)</f>
        <v>0.24</v>
      </c>
      <c r="U39" s="12"/>
      <c r="V39" s="12"/>
      <c r="X39" s="13"/>
    </row>
    <row r="40" spans="1:24" ht="14.25" customHeight="1" x14ac:dyDescent="0.3">
      <c r="A40"/>
      <c r="B40" s="16"/>
      <c r="C40" s="17"/>
      <c r="D40" s="17"/>
      <c r="E40" s="20"/>
      <c r="F40" s="17"/>
      <c r="G40" s="17"/>
      <c r="H40" s="20"/>
      <c r="I40" s="17"/>
      <c r="J40" s="17"/>
      <c r="K40" s="17"/>
      <c r="L40" s="18"/>
      <c r="N40" s="16"/>
      <c r="O40" s="17"/>
      <c r="P40" s="17"/>
      <c r="Q40" s="20"/>
      <c r="R40" s="17"/>
      <c r="S40" s="17"/>
      <c r="T40" s="17"/>
      <c r="U40" s="17"/>
      <c r="V40" s="17"/>
      <c r="W40" s="17"/>
      <c r="X40" s="18"/>
    </row>
    <row r="41" spans="1:24" ht="14.25" customHeight="1" x14ac:dyDescent="0.3">
      <c r="A41"/>
      <c r="B41"/>
      <c r="C41"/>
    </row>
  </sheetData>
  <mergeCells count="1">
    <mergeCell ref="B2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Seleccion aleatoria de muestra</vt:lpstr>
      <vt:lpstr>MAS INFINITO numerico</vt:lpstr>
      <vt:lpstr>MAS INFINITO dicotomico</vt:lpstr>
      <vt:lpstr>MAS finito numerico</vt:lpstr>
      <vt:lpstr>MAS finito dicotomico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</dc:creator>
  <cp:lastModifiedBy>JOSÉ ALBERTO HERMOSO GUTIÉRREZ</cp:lastModifiedBy>
  <dcterms:created xsi:type="dcterms:W3CDTF">2019-02-01T10:14:46Z</dcterms:created>
  <dcterms:modified xsi:type="dcterms:W3CDTF">2024-02-26T09:38:40Z</dcterms:modified>
</cp:coreProperties>
</file>