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985" windowWidth="11970" windowHeight="3045" firstSheet="3" activeTab="6"/>
  </bookViews>
  <sheets>
    <sheet name="Datos" sheetId="1" r:id="rId1"/>
    <sheet name="Calculos" sheetId="2" r:id="rId2"/>
    <sheet name="AjusteGrafico" sheetId="3" r:id="rId3"/>
    <sheet name="GpH" sheetId="4" r:id="rId4"/>
    <sheet name="GDerivada1a" sheetId="5" r:id="rId5"/>
    <sheet name="GDerivada2a" sheetId="6" r:id="rId6"/>
    <sheet name="GMetodGran" sheetId="7" r:id="rId7"/>
    <sheet name="Hoja1" sheetId="8" r:id="rId8"/>
  </sheets>
  <definedNames/>
  <calcPr fullCalcOnLoad="1" iterate="1" iterateCount="1" iterateDelta="1"/>
</workbook>
</file>

<file path=xl/sharedStrings.xml><?xml version="1.0" encoding="utf-8"?>
<sst xmlns="http://schemas.openxmlformats.org/spreadsheetml/2006/main" count="42" uniqueCount="27">
  <si>
    <t>pH</t>
  </si>
  <si>
    <t>∆pH/∆V</t>
  </si>
  <si>
    <t>∆(∆pH/∆V)/∆V</t>
  </si>
  <si>
    <t>Valoración de ácido fuerte (HCl) con base fuerte (KOH)</t>
  </si>
  <si>
    <t>Volumen de KOH añadido</t>
  </si>
  <si>
    <t xml:space="preserve">V </t>
  </si>
  <si>
    <t>Derivada primera</t>
  </si>
  <si>
    <t>Derivada segunda</t>
  </si>
  <si>
    <t>G = a + b V</t>
  </si>
  <si>
    <t>b</t>
  </si>
  <si>
    <t>r^2</t>
  </si>
  <si>
    <t>Corte OX</t>
  </si>
  <si>
    <t>Ajustes de rectas</t>
  </si>
  <si>
    <t>Gráfico pH vs V</t>
  </si>
  <si>
    <t>Ve ajustado =</t>
  </si>
  <si>
    <t>(parámetro a modificar)</t>
  </si>
  <si>
    <t>Tabla</t>
  </si>
  <si>
    <t>Gráfico DpH vs V</t>
  </si>
  <si>
    <t>Gráfico D2pH vs V</t>
  </si>
  <si>
    <t>Gráfico del método de Gran</t>
  </si>
  <si>
    <t>a ajustado =</t>
  </si>
  <si>
    <t xml:space="preserve">b calculado = </t>
  </si>
  <si>
    <t xml:space="preserve">a </t>
  </si>
  <si>
    <t>Valoración de 50 ml. de HCl (0.01 M) con KOH (0.098 M)</t>
  </si>
  <si>
    <r>
      <t>R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calcula.=</t>
    </r>
  </si>
  <si>
    <t>Método de Gran (Zona Ácida)</t>
  </si>
  <si>
    <r>
      <t>G = (V+50)*10</t>
    </r>
    <r>
      <rPr>
        <vertAlign val="superscript"/>
        <sz val="10"/>
        <rFont val="Arial"/>
        <family val="2"/>
      </rPr>
      <t>-pH</t>
    </r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</si>
</sst>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0000"/>
    <numFmt numFmtId="174" formatCode="0.0000"/>
  </numFmts>
  <fonts count="3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2"/>
      <color indexed="10"/>
      <name val="Arial"/>
      <family val="2"/>
    </font>
    <font>
      <b/>
      <sz val="11"/>
      <color indexed="18"/>
      <name val="Arial"/>
      <family val="2"/>
    </font>
    <font>
      <sz val="14.75"/>
      <color indexed="8"/>
      <name val="Arial"/>
      <family val="0"/>
    </font>
    <font>
      <sz val="12"/>
      <color indexed="8"/>
      <name val="Arial"/>
      <family val="0"/>
    </font>
    <font>
      <sz val="14.25"/>
      <color indexed="8"/>
      <name val="Arial"/>
      <family val="0"/>
    </font>
    <font>
      <sz val="14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.25"/>
      <color indexed="8"/>
      <name val="Arial"/>
      <family val="0"/>
    </font>
    <font>
      <b/>
      <sz val="14.25"/>
      <color indexed="8"/>
      <name val="Arial"/>
      <family val="0"/>
    </font>
    <font>
      <b/>
      <sz val="16"/>
      <color indexed="8"/>
      <name val="Arial"/>
      <family val="0"/>
    </font>
    <font>
      <b/>
      <sz val="14.5"/>
      <color indexed="8"/>
      <name val="Arial"/>
      <family val="0"/>
    </font>
    <font>
      <b/>
      <sz val="17.75"/>
      <color indexed="8"/>
      <name val="Arial"/>
      <family val="0"/>
    </font>
    <font>
      <b/>
      <vertAlign val="superscript"/>
      <sz val="16.25"/>
      <color indexed="8"/>
      <name val="Arial"/>
      <family val="0"/>
    </font>
    <font>
      <sz val="16.25"/>
      <color indexed="8"/>
      <name val="Arial"/>
      <family val="0"/>
    </font>
    <font>
      <sz val="16"/>
      <name val="Arial"/>
      <family val="2"/>
    </font>
    <font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18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33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0" fillId="22" borderId="10" xfId="0" applyFill="1" applyBorder="1" applyAlignment="1">
      <alignment/>
    </xf>
    <xf numFmtId="0" fontId="2" fillId="22" borderId="11" xfId="0" applyFont="1" applyFill="1" applyBorder="1" applyAlignment="1">
      <alignment horizontal="center"/>
    </xf>
    <xf numFmtId="0" fontId="0" fillId="24" borderId="10" xfId="0" applyFill="1" applyBorder="1" applyAlignment="1">
      <alignment/>
    </xf>
    <xf numFmtId="2" fontId="0" fillId="7" borderId="10" xfId="0" applyNumberFormat="1" applyFill="1" applyBorder="1" applyAlignment="1">
      <alignment/>
    </xf>
    <xf numFmtId="0" fontId="2" fillId="22" borderId="12" xfId="0" applyFont="1" applyFill="1" applyBorder="1" applyAlignment="1">
      <alignment horizontal="center" wrapText="1"/>
    </xf>
    <xf numFmtId="0" fontId="0" fillId="4" borderId="0" xfId="0" applyFill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2" fillId="4" borderId="10" xfId="0" applyFont="1" applyFill="1" applyBorder="1" applyAlignment="1">
      <alignment/>
    </xf>
    <xf numFmtId="173" fontId="0" fillId="4" borderId="10" xfId="0" applyNumberFormat="1" applyFill="1" applyBorder="1" applyAlignment="1">
      <alignment/>
    </xf>
    <xf numFmtId="0" fontId="2" fillId="4" borderId="0" xfId="0" applyFont="1" applyFill="1" applyAlignment="1">
      <alignment/>
    </xf>
    <xf numFmtId="0" fontId="4" fillId="0" borderId="0" xfId="0" applyFont="1" applyAlignment="1">
      <alignment/>
    </xf>
    <xf numFmtId="2" fontId="0" fillId="7" borderId="11" xfId="0" applyNumberFormat="1" applyFill="1" applyBorder="1" applyAlignment="1">
      <alignment horizontal="center"/>
    </xf>
    <xf numFmtId="0" fontId="2" fillId="24" borderId="12" xfId="0" applyFont="1" applyFill="1" applyBorder="1" applyAlignment="1">
      <alignment horizontal="center" wrapText="1"/>
    </xf>
    <xf numFmtId="2" fontId="2" fillId="7" borderId="12" xfId="0" applyNumberFormat="1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22" borderId="0" xfId="0" applyFont="1" applyFill="1" applyAlignment="1">
      <alignment/>
    </xf>
    <xf numFmtId="0" fontId="0" fillId="7" borderId="0" xfId="0" applyFont="1" applyFill="1" applyAlignment="1">
      <alignment/>
    </xf>
    <xf numFmtId="0" fontId="0" fillId="0" borderId="0" xfId="0" applyFont="1" applyFill="1" applyAlignment="1">
      <alignment/>
    </xf>
    <xf numFmtId="172" fontId="2" fillId="0" borderId="0" xfId="0" applyNumberFormat="1" applyFont="1" applyAlignment="1">
      <alignment horizontal="center"/>
    </xf>
    <xf numFmtId="173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worksheet" Target="worksheets/sheet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01675"/>
          <c:w val="0.936"/>
          <c:h val="0.900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Calculos!$B$6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Calculos!$A$7:$A$116</c:f>
              <c:numCache>
                <c:ptCount val="11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4.95</c:v>
                </c:pt>
                <c:pt idx="51">
                  <c:v>4.999999999999998</c:v>
                </c:pt>
                <c:pt idx="52">
                  <c:v>5.02</c:v>
                </c:pt>
                <c:pt idx="53">
                  <c:v>5.039999999999999</c:v>
                </c:pt>
                <c:pt idx="54">
                  <c:v>5.059999999999999</c:v>
                </c:pt>
                <c:pt idx="55">
                  <c:v>5.079999999999998</c:v>
                </c:pt>
                <c:pt idx="56">
                  <c:v>5.099999999999998</c:v>
                </c:pt>
                <c:pt idx="57">
                  <c:v>5.119999999999997</c:v>
                </c:pt>
                <c:pt idx="58">
                  <c:v>5.139999999999997</c:v>
                </c:pt>
                <c:pt idx="59">
                  <c:v>5.159999999999997</c:v>
                </c:pt>
                <c:pt idx="60">
                  <c:v>5.179999999999996</c:v>
                </c:pt>
                <c:pt idx="61">
                  <c:v>5.199999999999996</c:v>
                </c:pt>
                <c:pt idx="62">
                  <c:v>5.219999999999995</c:v>
                </c:pt>
                <c:pt idx="63">
                  <c:v>5.239999999999995</c:v>
                </c:pt>
                <c:pt idx="64">
                  <c:v>5.2599999999999945</c:v>
                </c:pt>
                <c:pt idx="65">
                  <c:v>5.279999999999994</c:v>
                </c:pt>
                <c:pt idx="66">
                  <c:v>5.299999999999994</c:v>
                </c:pt>
                <c:pt idx="67">
                  <c:v>5.319999999999993</c:v>
                </c:pt>
                <c:pt idx="68">
                  <c:v>5.339999999999993</c:v>
                </c:pt>
                <c:pt idx="69">
                  <c:v>5.359999999999992</c:v>
                </c:pt>
                <c:pt idx="70">
                  <c:v>5.379999999999992</c:v>
                </c:pt>
                <c:pt idx="71">
                  <c:v>5.3999999999999915</c:v>
                </c:pt>
                <c:pt idx="72">
                  <c:v>5.419999999999991</c:v>
                </c:pt>
                <c:pt idx="73">
                  <c:v>5.439999999999991</c:v>
                </c:pt>
                <c:pt idx="74">
                  <c:v>5.45999999999999</c:v>
                </c:pt>
                <c:pt idx="75">
                  <c:v>5.47999999999999</c:v>
                </c:pt>
                <c:pt idx="76">
                  <c:v>5.499999999999989</c:v>
                </c:pt>
                <c:pt idx="77">
                  <c:v>5.519999999999989</c:v>
                </c:pt>
                <c:pt idx="78">
                  <c:v>5.5399999999999885</c:v>
                </c:pt>
                <c:pt idx="79">
                  <c:v>5.559999999999988</c:v>
                </c:pt>
                <c:pt idx="80">
                  <c:v>5.579999999999988</c:v>
                </c:pt>
                <c:pt idx="81">
                  <c:v>5.6</c:v>
                </c:pt>
                <c:pt idx="82">
                  <c:v>5.6499999999999995</c:v>
                </c:pt>
                <c:pt idx="83">
                  <c:v>5.699999999999999</c:v>
                </c:pt>
                <c:pt idx="84">
                  <c:v>5.749999999999999</c:v>
                </c:pt>
                <c:pt idx="85">
                  <c:v>5.799999999999999</c:v>
                </c:pt>
                <c:pt idx="86">
                  <c:v>5.849999999999999</c:v>
                </c:pt>
                <c:pt idx="87">
                  <c:v>5.899999999999999</c:v>
                </c:pt>
                <c:pt idx="88">
                  <c:v>5.949999999999998</c:v>
                </c:pt>
                <c:pt idx="89">
                  <c:v>5.999999999999998</c:v>
                </c:pt>
                <c:pt idx="90">
                  <c:v>6.049999999999998</c:v>
                </c:pt>
                <c:pt idx="91">
                  <c:v>6.099999999999998</c:v>
                </c:pt>
                <c:pt idx="92">
                  <c:v>6.149999999999998</c:v>
                </c:pt>
                <c:pt idx="93">
                  <c:v>6.1999999999999975</c:v>
                </c:pt>
                <c:pt idx="94">
                  <c:v>6.249999999999997</c:v>
                </c:pt>
                <c:pt idx="95">
                  <c:v>6.299999999999997</c:v>
                </c:pt>
                <c:pt idx="96">
                  <c:v>6.349999999999997</c:v>
                </c:pt>
                <c:pt idx="97">
                  <c:v>6.399999999999997</c:v>
                </c:pt>
                <c:pt idx="98">
                  <c:v>6.449999999999997</c:v>
                </c:pt>
                <c:pt idx="99">
                  <c:v>6.4999999999999964</c:v>
                </c:pt>
                <c:pt idx="100">
                  <c:v>6.549999999999996</c:v>
                </c:pt>
                <c:pt idx="101">
                  <c:v>6.599999999999996</c:v>
                </c:pt>
                <c:pt idx="102">
                  <c:v>6.649999999999996</c:v>
                </c:pt>
                <c:pt idx="103">
                  <c:v>6.699999999999996</c:v>
                </c:pt>
                <c:pt idx="104">
                  <c:v>6.749999999999996</c:v>
                </c:pt>
                <c:pt idx="105">
                  <c:v>6.799999999999995</c:v>
                </c:pt>
                <c:pt idx="106">
                  <c:v>6.849999999999995</c:v>
                </c:pt>
                <c:pt idx="107">
                  <c:v>6.899999999999995</c:v>
                </c:pt>
                <c:pt idx="108">
                  <c:v>6.949999999999995</c:v>
                </c:pt>
                <c:pt idx="109">
                  <c:v>6.999999999999995</c:v>
                </c:pt>
              </c:numCache>
            </c:numRef>
          </c:xVal>
          <c:yVal>
            <c:numRef>
              <c:f>Calculos!$B$7:$B$116</c:f>
              <c:numCache>
                <c:ptCount val="110"/>
                <c:pt idx="0">
                  <c:v>2.046</c:v>
                </c:pt>
                <c:pt idx="1">
                  <c:v>2.055</c:v>
                </c:pt>
                <c:pt idx="2">
                  <c:v>2.066</c:v>
                </c:pt>
                <c:pt idx="3">
                  <c:v>2.074</c:v>
                </c:pt>
                <c:pt idx="4">
                  <c:v>2.085</c:v>
                </c:pt>
                <c:pt idx="5">
                  <c:v>2.095</c:v>
                </c:pt>
                <c:pt idx="6">
                  <c:v>2.104</c:v>
                </c:pt>
                <c:pt idx="7">
                  <c:v>2.114</c:v>
                </c:pt>
                <c:pt idx="8">
                  <c:v>2.125</c:v>
                </c:pt>
                <c:pt idx="9">
                  <c:v>2.135</c:v>
                </c:pt>
                <c:pt idx="10">
                  <c:v>2.148</c:v>
                </c:pt>
                <c:pt idx="11">
                  <c:v>2.158</c:v>
                </c:pt>
                <c:pt idx="12">
                  <c:v>2.169</c:v>
                </c:pt>
                <c:pt idx="13">
                  <c:v>2.181</c:v>
                </c:pt>
                <c:pt idx="14">
                  <c:v>2.193</c:v>
                </c:pt>
                <c:pt idx="15">
                  <c:v>2.205</c:v>
                </c:pt>
                <c:pt idx="16">
                  <c:v>2.217</c:v>
                </c:pt>
                <c:pt idx="17">
                  <c:v>2.23</c:v>
                </c:pt>
                <c:pt idx="18">
                  <c:v>2.244</c:v>
                </c:pt>
                <c:pt idx="19">
                  <c:v>2.258</c:v>
                </c:pt>
                <c:pt idx="20">
                  <c:v>2.272</c:v>
                </c:pt>
                <c:pt idx="21">
                  <c:v>2.287</c:v>
                </c:pt>
                <c:pt idx="22">
                  <c:v>2.303</c:v>
                </c:pt>
                <c:pt idx="23">
                  <c:v>2.319</c:v>
                </c:pt>
                <c:pt idx="24">
                  <c:v>2.334</c:v>
                </c:pt>
                <c:pt idx="25">
                  <c:v>2.352</c:v>
                </c:pt>
                <c:pt idx="26">
                  <c:v>2.369</c:v>
                </c:pt>
                <c:pt idx="27">
                  <c:v>2.389</c:v>
                </c:pt>
                <c:pt idx="28">
                  <c:v>2.404</c:v>
                </c:pt>
                <c:pt idx="29">
                  <c:v>2.429</c:v>
                </c:pt>
                <c:pt idx="30">
                  <c:v>2.45</c:v>
                </c:pt>
                <c:pt idx="31">
                  <c:v>2.472</c:v>
                </c:pt>
                <c:pt idx="32">
                  <c:v>2.497</c:v>
                </c:pt>
                <c:pt idx="33">
                  <c:v>2.523</c:v>
                </c:pt>
                <c:pt idx="34">
                  <c:v>2.544</c:v>
                </c:pt>
                <c:pt idx="35">
                  <c:v>2.577</c:v>
                </c:pt>
                <c:pt idx="36">
                  <c:v>2.609</c:v>
                </c:pt>
                <c:pt idx="37">
                  <c:v>2.642</c:v>
                </c:pt>
                <c:pt idx="38">
                  <c:v>2.677</c:v>
                </c:pt>
                <c:pt idx="39">
                  <c:v>2.715</c:v>
                </c:pt>
                <c:pt idx="40">
                  <c:v>2.757</c:v>
                </c:pt>
                <c:pt idx="41">
                  <c:v>2.802</c:v>
                </c:pt>
                <c:pt idx="42">
                  <c:v>2.856</c:v>
                </c:pt>
                <c:pt idx="43">
                  <c:v>2.918</c:v>
                </c:pt>
                <c:pt idx="44">
                  <c:v>2.987</c:v>
                </c:pt>
                <c:pt idx="45">
                  <c:v>3.073</c:v>
                </c:pt>
                <c:pt idx="46">
                  <c:v>3.176</c:v>
                </c:pt>
                <c:pt idx="47">
                  <c:v>3.316</c:v>
                </c:pt>
                <c:pt idx="48">
                  <c:v>3.516</c:v>
                </c:pt>
                <c:pt idx="49">
                  <c:v>3.888</c:v>
                </c:pt>
                <c:pt idx="50">
                  <c:v>5.11</c:v>
                </c:pt>
                <c:pt idx="51">
                  <c:v>7.27</c:v>
                </c:pt>
                <c:pt idx="52">
                  <c:v>8.832</c:v>
                </c:pt>
                <c:pt idx="53">
                  <c:v>9.228</c:v>
                </c:pt>
                <c:pt idx="54">
                  <c:v>9.485</c:v>
                </c:pt>
                <c:pt idx="55">
                  <c:v>9.68</c:v>
                </c:pt>
                <c:pt idx="56">
                  <c:v>9.836</c:v>
                </c:pt>
                <c:pt idx="57">
                  <c:v>9.965</c:v>
                </c:pt>
                <c:pt idx="58">
                  <c:v>10.075</c:v>
                </c:pt>
                <c:pt idx="59">
                  <c:v>10.171</c:v>
                </c:pt>
                <c:pt idx="60">
                  <c:v>10.253</c:v>
                </c:pt>
                <c:pt idx="61">
                  <c:v>10.328</c:v>
                </c:pt>
                <c:pt idx="62">
                  <c:v>10.393</c:v>
                </c:pt>
                <c:pt idx="63">
                  <c:v>10.452</c:v>
                </c:pt>
                <c:pt idx="64">
                  <c:v>10.504</c:v>
                </c:pt>
                <c:pt idx="65">
                  <c:v>10.551</c:v>
                </c:pt>
                <c:pt idx="66">
                  <c:v>10.595</c:v>
                </c:pt>
                <c:pt idx="67">
                  <c:v>10.633</c:v>
                </c:pt>
                <c:pt idx="68">
                  <c:v>10.67</c:v>
                </c:pt>
                <c:pt idx="69">
                  <c:v>10.705</c:v>
                </c:pt>
                <c:pt idx="70">
                  <c:v>10.735</c:v>
                </c:pt>
                <c:pt idx="71">
                  <c:v>10.764</c:v>
                </c:pt>
                <c:pt idx="72">
                  <c:v>10.792</c:v>
                </c:pt>
                <c:pt idx="73">
                  <c:v>10.819</c:v>
                </c:pt>
                <c:pt idx="74">
                  <c:v>10.843</c:v>
                </c:pt>
                <c:pt idx="75">
                  <c:v>10.867</c:v>
                </c:pt>
                <c:pt idx="76">
                  <c:v>10.888</c:v>
                </c:pt>
                <c:pt idx="77">
                  <c:v>10.909</c:v>
                </c:pt>
                <c:pt idx="78">
                  <c:v>10.93</c:v>
                </c:pt>
                <c:pt idx="79">
                  <c:v>10.949</c:v>
                </c:pt>
                <c:pt idx="80">
                  <c:v>10.967</c:v>
                </c:pt>
                <c:pt idx="81">
                  <c:v>10.984</c:v>
                </c:pt>
                <c:pt idx="82">
                  <c:v>11.025</c:v>
                </c:pt>
                <c:pt idx="83">
                  <c:v>11.063</c:v>
                </c:pt>
                <c:pt idx="84">
                  <c:v>11.098</c:v>
                </c:pt>
                <c:pt idx="85">
                  <c:v>11.131</c:v>
                </c:pt>
                <c:pt idx="86">
                  <c:v>11.161</c:v>
                </c:pt>
                <c:pt idx="87">
                  <c:v>11.189</c:v>
                </c:pt>
                <c:pt idx="88">
                  <c:v>11.215</c:v>
                </c:pt>
                <c:pt idx="89">
                  <c:v>11.239</c:v>
                </c:pt>
                <c:pt idx="90">
                  <c:v>11.262</c:v>
                </c:pt>
                <c:pt idx="91">
                  <c:v>11.283</c:v>
                </c:pt>
                <c:pt idx="92">
                  <c:v>11.304</c:v>
                </c:pt>
                <c:pt idx="93">
                  <c:v>11.325</c:v>
                </c:pt>
                <c:pt idx="94">
                  <c:v>11.344</c:v>
                </c:pt>
                <c:pt idx="95">
                  <c:v>11.362</c:v>
                </c:pt>
                <c:pt idx="96">
                  <c:v>11.379</c:v>
                </c:pt>
                <c:pt idx="97">
                  <c:v>11.396</c:v>
                </c:pt>
                <c:pt idx="98">
                  <c:v>11.41</c:v>
                </c:pt>
                <c:pt idx="99">
                  <c:v>11.426</c:v>
                </c:pt>
                <c:pt idx="100">
                  <c:v>11.433</c:v>
                </c:pt>
                <c:pt idx="101">
                  <c:v>11.447</c:v>
                </c:pt>
                <c:pt idx="102">
                  <c:v>11.461</c:v>
                </c:pt>
                <c:pt idx="103">
                  <c:v>11.473</c:v>
                </c:pt>
                <c:pt idx="104">
                  <c:v>11.485</c:v>
                </c:pt>
                <c:pt idx="105">
                  <c:v>11.499</c:v>
                </c:pt>
                <c:pt idx="106">
                  <c:v>11.51</c:v>
                </c:pt>
                <c:pt idx="107">
                  <c:v>11.522</c:v>
                </c:pt>
                <c:pt idx="108">
                  <c:v>11.533</c:v>
                </c:pt>
                <c:pt idx="109">
                  <c:v>11.545</c:v>
                </c:pt>
              </c:numCache>
            </c:numRef>
          </c:yVal>
          <c:smooth val="1"/>
        </c:ser>
        <c:ser>
          <c:idx val="1"/>
          <c:order val="1"/>
          <c:tx>
            <c:v>Ajuste</c:v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AjusteGrafico!$A$6:$A$7</c:f>
              <c:numCache>
                <c:ptCount val="2"/>
                <c:pt idx="0">
                  <c:v>5.01</c:v>
                </c:pt>
                <c:pt idx="1">
                  <c:v>5.01</c:v>
                </c:pt>
              </c:numCache>
            </c:numRef>
          </c:xVal>
          <c:yVal>
            <c:numRef>
              <c:f>AjusteGrafico!$B$6:$B$7</c:f>
              <c:numCache>
                <c:ptCount val="2"/>
                <c:pt idx="0">
                  <c:v>0</c:v>
                </c:pt>
                <c:pt idx="1">
                  <c:v>13</c:v>
                </c:pt>
              </c:numCache>
            </c:numRef>
          </c:yVal>
          <c:smooth val="1"/>
        </c:ser>
        <c:axId val="37735480"/>
        <c:axId val="4075001"/>
      </c:scatterChart>
      <c:valAx>
        <c:axId val="37735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(ml de KOH añadidos)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5001"/>
        <c:crosses val="autoZero"/>
        <c:crossBetween val="midCat"/>
        <c:dispUnits/>
      </c:valAx>
      <c:valAx>
        <c:axId val="4075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3548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Determinación del punto de equivalencia a partir de la primera derivada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1925"/>
          <c:w val="0.936"/>
          <c:h val="0.80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Calculos!$C$6</c:f>
              <c:strCache>
                <c:ptCount val="1"/>
                <c:pt idx="0">
                  <c:v>∆pH/∆V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Calculos!$A$8:$A$116</c:f>
              <c:numCache>
                <c:ptCount val="109"/>
                <c:pt idx="0">
                  <c:v>0.1</c:v>
                </c:pt>
                <c:pt idx="1">
                  <c:v>0.2</c:v>
                </c:pt>
                <c:pt idx="2">
                  <c:v>0.30000000000000004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0.7999999999999999</c:v>
                </c:pt>
                <c:pt idx="8">
                  <c:v>0.8999999999999999</c:v>
                </c:pt>
                <c:pt idx="9">
                  <c:v>0.9999999999999999</c:v>
                </c:pt>
                <c:pt idx="10">
                  <c:v>1.0999999999999999</c:v>
                </c:pt>
                <c:pt idx="11">
                  <c:v>1.2</c:v>
                </c:pt>
                <c:pt idx="12">
                  <c:v>1.3</c:v>
                </c:pt>
                <c:pt idx="13">
                  <c:v>1.4000000000000001</c:v>
                </c:pt>
                <c:pt idx="14">
                  <c:v>1.5000000000000002</c:v>
                </c:pt>
                <c:pt idx="15">
                  <c:v>1.6000000000000003</c:v>
                </c:pt>
                <c:pt idx="16">
                  <c:v>1.7000000000000004</c:v>
                </c:pt>
                <c:pt idx="17">
                  <c:v>1.8000000000000005</c:v>
                </c:pt>
                <c:pt idx="18">
                  <c:v>1.9000000000000006</c:v>
                </c:pt>
                <c:pt idx="19">
                  <c:v>2.0000000000000004</c:v>
                </c:pt>
                <c:pt idx="20">
                  <c:v>2.1000000000000005</c:v>
                </c:pt>
                <c:pt idx="21">
                  <c:v>2.2000000000000006</c:v>
                </c:pt>
                <c:pt idx="22">
                  <c:v>2.3000000000000007</c:v>
                </c:pt>
                <c:pt idx="23">
                  <c:v>2.400000000000001</c:v>
                </c:pt>
                <c:pt idx="24">
                  <c:v>2.500000000000001</c:v>
                </c:pt>
                <c:pt idx="25">
                  <c:v>2.600000000000001</c:v>
                </c:pt>
                <c:pt idx="26">
                  <c:v>2.700000000000001</c:v>
                </c:pt>
                <c:pt idx="27">
                  <c:v>2.800000000000001</c:v>
                </c:pt>
                <c:pt idx="28">
                  <c:v>2.9000000000000012</c:v>
                </c:pt>
                <c:pt idx="29">
                  <c:v>3.0000000000000013</c:v>
                </c:pt>
                <c:pt idx="30">
                  <c:v>3.1000000000000014</c:v>
                </c:pt>
                <c:pt idx="31">
                  <c:v>3.2000000000000015</c:v>
                </c:pt>
                <c:pt idx="32">
                  <c:v>3.3000000000000016</c:v>
                </c:pt>
                <c:pt idx="33">
                  <c:v>3.4000000000000017</c:v>
                </c:pt>
                <c:pt idx="34">
                  <c:v>3.5000000000000018</c:v>
                </c:pt>
                <c:pt idx="35">
                  <c:v>3.600000000000002</c:v>
                </c:pt>
                <c:pt idx="36">
                  <c:v>3.700000000000002</c:v>
                </c:pt>
                <c:pt idx="37">
                  <c:v>3.800000000000002</c:v>
                </c:pt>
                <c:pt idx="38">
                  <c:v>3.900000000000002</c:v>
                </c:pt>
                <c:pt idx="39">
                  <c:v>4.000000000000002</c:v>
                </c:pt>
                <c:pt idx="40">
                  <c:v>4.100000000000001</c:v>
                </c:pt>
                <c:pt idx="41">
                  <c:v>4.200000000000001</c:v>
                </c:pt>
                <c:pt idx="42">
                  <c:v>4.300000000000001</c:v>
                </c:pt>
                <c:pt idx="43">
                  <c:v>4.4</c:v>
                </c:pt>
                <c:pt idx="44">
                  <c:v>4.5</c:v>
                </c:pt>
                <c:pt idx="45">
                  <c:v>4.6</c:v>
                </c:pt>
                <c:pt idx="46">
                  <c:v>4.699999999999999</c:v>
                </c:pt>
                <c:pt idx="47">
                  <c:v>4.799999999999999</c:v>
                </c:pt>
                <c:pt idx="48">
                  <c:v>4.899999999999999</c:v>
                </c:pt>
                <c:pt idx="49">
                  <c:v>4.95</c:v>
                </c:pt>
                <c:pt idx="50">
                  <c:v>4.999999999999998</c:v>
                </c:pt>
                <c:pt idx="51">
                  <c:v>5.02</c:v>
                </c:pt>
                <c:pt idx="52">
                  <c:v>5.039999999999999</c:v>
                </c:pt>
                <c:pt idx="53">
                  <c:v>5.059999999999999</c:v>
                </c:pt>
                <c:pt idx="54">
                  <c:v>5.079999999999998</c:v>
                </c:pt>
                <c:pt idx="55">
                  <c:v>5.099999999999998</c:v>
                </c:pt>
                <c:pt idx="56">
                  <c:v>5.119999999999997</c:v>
                </c:pt>
                <c:pt idx="57">
                  <c:v>5.139999999999997</c:v>
                </c:pt>
                <c:pt idx="58">
                  <c:v>5.159999999999997</c:v>
                </c:pt>
                <c:pt idx="59">
                  <c:v>5.179999999999996</c:v>
                </c:pt>
                <c:pt idx="60">
                  <c:v>5.199999999999996</c:v>
                </c:pt>
                <c:pt idx="61">
                  <c:v>5.219999999999995</c:v>
                </c:pt>
                <c:pt idx="62">
                  <c:v>5.239999999999995</c:v>
                </c:pt>
                <c:pt idx="63">
                  <c:v>5.2599999999999945</c:v>
                </c:pt>
                <c:pt idx="64">
                  <c:v>5.279999999999994</c:v>
                </c:pt>
                <c:pt idx="65">
                  <c:v>5.299999999999994</c:v>
                </c:pt>
                <c:pt idx="66">
                  <c:v>5.319999999999993</c:v>
                </c:pt>
                <c:pt idx="67">
                  <c:v>5.339999999999993</c:v>
                </c:pt>
                <c:pt idx="68">
                  <c:v>5.359999999999992</c:v>
                </c:pt>
                <c:pt idx="69">
                  <c:v>5.379999999999992</c:v>
                </c:pt>
                <c:pt idx="70">
                  <c:v>5.3999999999999915</c:v>
                </c:pt>
                <c:pt idx="71">
                  <c:v>5.419999999999991</c:v>
                </c:pt>
                <c:pt idx="72">
                  <c:v>5.439999999999991</c:v>
                </c:pt>
                <c:pt idx="73">
                  <c:v>5.45999999999999</c:v>
                </c:pt>
                <c:pt idx="74">
                  <c:v>5.47999999999999</c:v>
                </c:pt>
                <c:pt idx="75">
                  <c:v>5.499999999999989</c:v>
                </c:pt>
                <c:pt idx="76">
                  <c:v>5.519999999999989</c:v>
                </c:pt>
                <c:pt idx="77">
                  <c:v>5.5399999999999885</c:v>
                </c:pt>
                <c:pt idx="78">
                  <c:v>5.559999999999988</c:v>
                </c:pt>
                <c:pt idx="79">
                  <c:v>5.579999999999988</c:v>
                </c:pt>
                <c:pt idx="80">
                  <c:v>5.6</c:v>
                </c:pt>
                <c:pt idx="81">
                  <c:v>5.6499999999999995</c:v>
                </c:pt>
                <c:pt idx="82">
                  <c:v>5.699999999999999</c:v>
                </c:pt>
                <c:pt idx="83">
                  <c:v>5.749999999999999</c:v>
                </c:pt>
                <c:pt idx="84">
                  <c:v>5.799999999999999</c:v>
                </c:pt>
                <c:pt idx="85">
                  <c:v>5.849999999999999</c:v>
                </c:pt>
                <c:pt idx="86">
                  <c:v>5.899999999999999</c:v>
                </c:pt>
                <c:pt idx="87">
                  <c:v>5.949999999999998</c:v>
                </c:pt>
                <c:pt idx="88">
                  <c:v>5.999999999999998</c:v>
                </c:pt>
                <c:pt idx="89">
                  <c:v>6.049999999999998</c:v>
                </c:pt>
                <c:pt idx="90">
                  <c:v>6.099999999999998</c:v>
                </c:pt>
                <c:pt idx="91">
                  <c:v>6.149999999999998</c:v>
                </c:pt>
                <c:pt idx="92">
                  <c:v>6.1999999999999975</c:v>
                </c:pt>
                <c:pt idx="93">
                  <c:v>6.249999999999997</c:v>
                </c:pt>
                <c:pt idx="94">
                  <c:v>6.299999999999997</c:v>
                </c:pt>
                <c:pt idx="95">
                  <c:v>6.349999999999997</c:v>
                </c:pt>
                <c:pt idx="96">
                  <c:v>6.399999999999997</c:v>
                </c:pt>
                <c:pt idx="97">
                  <c:v>6.449999999999997</c:v>
                </c:pt>
                <c:pt idx="98">
                  <c:v>6.4999999999999964</c:v>
                </c:pt>
                <c:pt idx="99">
                  <c:v>6.549999999999996</c:v>
                </c:pt>
                <c:pt idx="100">
                  <c:v>6.599999999999996</c:v>
                </c:pt>
                <c:pt idx="101">
                  <c:v>6.649999999999996</c:v>
                </c:pt>
                <c:pt idx="102">
                  <c:v>6.699999999999996</c:v>
                </c:pt>
                <c:pt idx="103">
                  <c:v>6.749999999999996</c:v>
                </c:pt>
                <c:pt idx="104">
                  <c:v>6.799999999999995</c:v>
                </c:pt>
                <c:pt idx="105">
                  <c:v>6.849999999999995</c:v>
                </c:pt>
                <c:pt idx="106">
                  <c:v>6.899999999999995</c:v>
                </c:pt>
                <c:pt idx="107">
                  <c:v>6.949999999999995</c:v>
                </c:pt>
                <c:pt idx="108">
                  <c:v>6.999999999999995</c:v>
                </c:pt>
              </c:numCache>
            </c:numRef>
          </c:xVal>
          <c:yVal>
            <c:numRef>
              <c:f>Calculos!$C$8:$C$116</c:f>
              <c:numCache>
                <c:ptCount val="109"/>
                <c:pt idx="0">
                  <c:v>0.09000000000000341</c:v>
                </c:pt>
                <c:pt idx="1">
                  <c:v>0.10999999999999677</c:v>
                </c:pt>
                <c:pt idx="2">
                  <c:v>0.08000000000000004</c:v>
                </c:pt>
                <c:pt idx="3">
                  <c:v>0.11000000000000124</c:v>
                </c:pt>
                <c:pt idx="4">
                  <c:v>0.10000000000000234</c:v>
                </c:pt>
                <c:pt idx="5">
                  <c:v>0.08999999999999898</c:v>
                </c:pt>
                <c:pt idx="6">
                  <c:v>0.0999999999999979</c:v>
                </c:pt>
                <c:pt idx="7">
                  <c:v>0.11000000000000124</c:v>
                </c:pt>
                <c:pt idx="8">
                  <c:v>0.0999999999999979</c:v>
                </c:pt>
                <c:pt idx="9">
                  <c:v>0.13000000000000347</c:v>
                </c:pt>
                <c:pt idx="10">
                  <c:v>0.0999999999999979</c:v>
                </c:pt>
                <c:pt idx="11">
                  <c:v>0.11000000000000111</c:v>
                </c:pt>
                <c:pt idx="12">
                  <c:v>0.12</c:v>
                </c:pt>
                <c:pt idx="13">
                  <c:v>0.12</c:v>
                </c:pt>
                <c:pt idx="14">
                  <c:v>0.12</c:v>
                </c:pt>
                <c:pt idx="15">
                  <c:v>0.12</c:v>
                </c:pt>
                <c:pt idx="16">
                  <c:v>0.1299999999999989</c:v>
                </c:pt>
                <c:pt idx="17">
                  <c:v>0.14000000000000223</c:v>
                </c:pt>
                <c:pt idx="18">
                  <c:v>0.1399999999999978</c:v>
                </c:pt>
                <c:pt idx="19">
                  <c:v>0.1399999999999981</c:v>
                </c:pt>
                <c:pt idx="20">
                  <c:v>0.1500000000000011</c:v>
                </c:pt>
                <c:pt idx="21">
                  <c:v>0.16</c:v>
                </c:pt>
                <c:pt idx="22">
                  <c:v>0.16</c:v>
                </c:pt>
                <c:pt idx="23">
                  <c:v>0.1500000000000011</c:v>
                </c:pt>
                <c:pt idx="24">
                  <c:v>0.17999999999999777</c:v>
                </c:pt>
                <c:pt idx="25">
                  <c:v>0.17000000000000334</c:v>
                </c:pt>
                <c:pt idx="26">
                  <c:v>0.19999999999999557</c:v>
                </c:pt>
                <c:pt idx="27">
                  <c:v>0.1500000000000011</c:v>
                </c:pt>
                <c:pt idx="28">
                  <c:v>0.2499999999999989</c:v>
                </c:pt>
                <c:pt idx="29">
                  <c:v>0.21000000000000332</c:v>
                </c:pt>
                <c:pt idx="30">
                  <c:v>0.21999999999999778</c:v>
                </c:pt>
                <c:pt idx="31">
                  <c:v>0.2499999999999989</c:v>
                </c:pt>
                <c:pt idx="32">
                  <c:v>0.26000000000000223</c:v>
                </c:pt>
                <c:pt idx="33">
                  <c:v>0.20999999999999888</c:v>
                </c:pt>
                <c:pt idx="34">
                  <c:v>0.3299999999999989</c:v>
                </c:pt>
                <c:pt idx="35">
                  <c:v>0.32</c:v>
                </c:pt>
                <c:pt idx="36">
                  <c:v>0.3299999999999989</c:v>
                </c:pt>
                <c:pt idx="37">
                  <c:v>0.3500000000000011</c:v>
                </c:pt>
                <c:pt idx="38">
                  <c:v>0.3799999999999978</c:v>
                </c:pt>
                <c:pt idx="39">
                  <c:v>0.4200000000000041</c:v>
                </c:pt>
                <c:pt idx="40">
                  <c:v>0.4500000000000009</c:v>
                </c:pt>
                <c:pt idx="41">
                  <c:v>0.5400000000000001</c:v>
                </c:pt>
                <c:pt idx="42">
                  <c:v>0.620000000000005</c:v>
                </c:pt>
                <c:pt idx="43">
                  <c:v>0.690000000000002</c:v>
                </c:pt>
                <c:pt idx="44">
                  <c:v>0.8600000000000017</c:v>
                </c:pt>
                <c:pt idx="45">
                  <c:v>1.0300000000000056</c:v>
                </c:pt>
                <c:pt idx="46">
                  <c:v>1.4000000000000017</c:v>
                </c:pt>
                <c:pt idx="47">
                  <c:v>2.000000000000009</c:v>
                </c:pt>
                <c:pt idx="48">
                  <c:v>3.720000000000012</c:v>
                </c:pt>
                <c:pt idx="49">
                  <c:v>24.439999999999227</c:v>
                </c:pt>
                <c:pt idx="50">
                  <c:v>43.20000000000167</c:v>
                </c:pt>
                <c:pt idx="51">
                  <c:v>78.0999999999948</c:v>
                </c:pt>
                <c:pt idx="52">
                  <c:v>19.800000000000374</c:v>
                </c:pt>
                <c:pt idx="53">
                  <c:v>12.850000000000257</c:v>
                </c:pt>
                <c:pt idx="54">
                  <c:v>9.750000000000222</c:v>
                </c:pt>
                <c:pt idx="55">
                  <c:v>7.800000000000195</c:v>
                </c:pt>
                <c:pt idx="56">
                  <c:v>6.450000000000116</c:v>
                </c:pt>
                <c:pt idx="57">
                  <c:v>5.500000000000089</c:v>
                </c:pt>
                <c:pt idx="58">
                  <c:v>4.800000000000106</c:v>
                </c:pt>
                <c:pt idx="59">
                  <c:v>4.100000000000124</c:v>
                </c:pt>
                <c:pt idx="60">
                  <c:v>3.7500000000000444</c:v>
                </c:pt>
                <c:pt idx="61">
                  <c:v>3.2500000000001332</c:v>
                </c:pt>
                <c:pt idx="62">
                  <c:v>2.950000000000027</c:v>
                </c:pt>
                <c:pt idx="63">
                  <c:v>2.6000000000000356</c:v>
                </c:pt>
                <c:pt idx="64">
                  <c:v>2.35000000000008</c:v>
                </c:pt>
                <c:pt idx="65">
                  <c:v>2.2000000000000712</c:v>
                </c:pt>
                <c:pt idx="66">
                  <c:v>1.8999999999999644</c:v>
                </c:pt>
                <c:pt idx="67">
                  <c:v>1.85000000000008</c:v>
                </c:pt>
                <c:pt idx="68">
                  <c:v>1.7500000000000444</c:v>
                </c:pt>
                <c:pt idx="69">
                  <c:v>1.5</c:v>
                </c:pt>
                <c:pt idx="70">
                  <c:v>1.4500000000000266</c:v>
                </c:pt>
                <c:pt idx="71">
                  <c:v>1.4000000000000532</c:v>
                </c:pt>
                <c:pt idx="72">
                  <c:v>1.35000000000008</c:v>
                </c:pt>
                <c:pt idx="73">
                  <c:v>1.1999999999999822</c:v>
                </c:pt>
                <c:pt idx="74">
                  <c:v>1.200000000000071</c:v>
                </c:pt>
                <c:pt idx="75">
                  <c:v>1.0499999999999734</c:v>
                </c:pt>
                <c:pt idx="76">
                  <c:v>1.0500000000000622</c:v>
                </c:pt>
                <c:pt idx="77">
                  <c:v>1.0499999999999734</c:v>
                </c:pt>
                <c:pt idx="78">
                  <c:v>0.9500000000000266</c:v>
                </c:pt>
                <c:pt idx="79">
                  <c:v>0.9000000000000533</c:v>
                </c:pt>
                <c:pt idx="80">
                  <c:v>0.8499999999994626</c:v>
                </c:pt>
                <c:pt idx="81">
                  <c:v>0.8200000000000103</c:v>
                </c:pt>
                <c:pt idx="82">
                  <c:v>0.7600000000000078</c:v>
                </c:pt>
                <c:pt idx="83">
                  <c:v>0.7000000000000053</c:v>
                </c:pt>
                <c:pt idx="84">
                  <c:v>0.6599999999999918</c:v>
                </c:pt>
                <c:pt idx="85">
                  <c:v>0.5999999999999893</c:v>
                </c:pt>
                <c:pt idx="86">
                  <c:v>0.5600000000000114</c:v>
                </c:pt>
                <c:pt idx="87">
                  <c:v>0.5199999999999979</c:v>
                </c:pt>
                <c:pt idx="88">
                  <c:v>0.4800000000000199</c:v>
                </c:pt>
                <c:pt idx="89">
                  <c:v>0.45999999999999536</c:v>
                </c:pt>
                <c:pt idx="90">
                  <c:v>0.4199999999999819</c:v>
                </c:pt>
                <c:pt idx="91">
                  <c:v>0.4200000000000174</c:v>
                </c:pt>
                <c:pt idx="92">
                  <c:v>0.4199999999999819</c:v>
                </c:pt>
                <c:pt idx="93">
                  <c:v>0.3800000000000039</c:v>
                </c:pt>
                <c:pt idx="94">
                  <c:v>0.3600000000000149</c:v>
                </c:pt>
                <c:pt idx="95">
                  <c:v>0.3399999999999904</c:v>
                </c:pt>
                <c:pt idx="96">
                  <c:v>0.34000000000002595</c:v>
                </c:pt>
                <c:pt idx="97">
                  <c:v>0.2799999999999879</c:v>
                </c:pt>
                <c:pt idx="98">
                  <c:v>0.3200000000000014</c:v>
                </c:pt>
                <c:pt idx="99">
                  <c:v>0.13999999999999396</c:v>
                </c:pt>
                <c:pt idx="100">
                  <c:v>0.2799999999999879</c:v>
                </c:pt>
                <c:pt idx="101">
                  <c:v>0.28000000000002345</c:v>
                </c:pt>
                <c:pt idx="102">
                  <c:v>0.24000000000000996</c:v>
                </c:pt>
                <c:pt idx="103">
                  <c:v>0.23999999999997443</c:v>
                </c:pt>
                <c:pt idx="104">
                  <c:v>0.28000000000002345</c:v>
                </c:pt>
                <c:pt idx="105">
                  <c:v>0.21999999999998543</c:v>
                </c:pt>
                <c:pt idx="106">
                  <c:v>0.24000000000000996</c:v>
                </c:pt>
                <c:pt idx="107">
                  <c:v>0.21999999999998543</c:v>
                </c:pt>
                <c:pt idx="108">
                  <c:v>0.24000000000000996</c:v>
                </c:pt>
              </c:numCache>
            </c:numRef>
          </c:yVal>
          <c:smooth val="1"/>
        </c:ser>
        <c:ser>
          <c:idx val="1"/>
          <c:order val="1"/>
          <c:tx>
            <c:v>Ajuste</c:v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AjusteGrafico!$A$14:$A$15</c:f>
              <c:numCache>
                <c:ptCount val="2"/>
                <c:pt idx="0">
                  <c:v>5.02</c:v>
                </c:pt>
                <c:pt idx="1">
                  <c:v>5.02</c:v>
                </c:pt>
              </c:numCache>
            </c:numRef>
          </c:xVal>
          <c:yVal>
            <c:numRef>
              <c:f>AjusteGrafico!$B$14:$B$15</c:f>
              <c:numCache>
                <c:ptCount val="2"/>
                <c:pt idx="0">
                  <c:v>0</c:v>
                </c:pt>
                <c:pt idx="1">
                  <c:v>85</c:v>
                </c:pt>
              </c:numCache>
            </c:numRef>
          </c:yVal>
          <c:smooth val="1"/>
        </c:ser>
        <c:axId val="36675010"/>
        <c:axId val="61639635"/>
      </c:scatterChart>
      <c:valAx>
        <c:axId val="36675010"/>
        <c:scaling>
          <c:orientation val="minMax"/>
          <c:max val="6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(ml de KOH añadidos.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39635"/>
        <c:crosses val="autoZero"/>
        <c:crossBetween val="midCat"/>
        <c:dispUnits/>
        <c:majorUnit val="0.1"/>
        <c:minorUnit val="0.05"/>
      </c:valAx>
      <c:valAx>
        <c:axId val="61639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∆pH/∆V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7501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Determinación del punto de equivalencia a partir de la segunda derivada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91"/>
          <c:w val="0.94025"/>
          <c:h val="0.71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Calculos!$D$6</c:f>
              <c:strCache>
                <c:ptCount val="1"/>
                <c:pt idx="0">
                  <c:v>∆(∆pH/∆V)/∆V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Calculos!$A$9:$A$116</c:f>
              <c:numCache>
                <c:ptCount val="108"/>
                <c:pt idx="0">
                  <c:v>0.2</c:v>
                </c:pt>
                <c:pt idx="1">
                  <c:v>0.30000000000000004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  <c:pt idx="6">
                  <c:v>0.7999999999999999</c:v>
                </c:pt>
                <c:pt idx="7">
                  <c:v>0.8999999999999999</c:v>
                </c:pt>
                <c:pt idx="8">
                  <c:v>0.9999999999999999</c:v>
                </c:pt>
                <c:pt idx="9">
                  <c:v>1.0999999999999999</c:v>
                </c:pt>
                <c:pt idx="10">
                  <c:v>1.2</c:v>
                </c:pt>
                <c:pt idx="11">
                  <c:v>1.3</c:v>
                </c:pt>
                <c:pt idx="12">
                  <c:v>1.4000000000000001</c:v>
                </c:pt>
                <c:pt idx="13">
                  <c:v>1.5000000000000002</c:v>
                </c:pt>
                <c:pt idx="14">
                  <c:v>1.6000000000000003</c:v>
                </c:pt>
                <c:pt idx="15">
                  <c:v>1.7000000000000004</c:v>
                </c:pt>
                <c:pt idx="16">
                  <c:v>1.8000000000000005</c:v>
                </c:pt>
                <c:pt idx="17">
                  <c:v>1.9000000000000006</c:v>
                </c:pt>
                <c:pt idx="18">
                  <c:v>2.0000000000000004</c:v>
                </c:pt>
                <c:pt idx="19">
                  <c:v>2.1000000000000005</c:v>
                </c:pt>
                <c:pt idx="20">
                  <c:v>2.2000000000000006</c:v>
                </c:pt>
                <c:pt idx="21">
                  <c:v>2.3000000000000007</c:v>
                </c:pt>
                <c:pt idx="22">
                  <c:v>2.400000000000001</c:v>
                </c:pt>
                <c:pt idx="23">
                  <c:v>2.500000000000001</c:v>
                </c:pt>
                <c:pt idx="24">
                  <c:v>2.600000000000001</c:v>
                </c:pt>
                <c:pt idx="25">
                  <c:v>2.700000000000001</c:v>
                </c:pt>
                <c:pt idx="26">
                  <c:v>2.800000000000001</c:v>
                </c:pt>
                <c:pt idx="27">
                  <c:v>2.9000000000000012</c:v>
                </c:pt>
                <c:pt idx="28">
                  <c:v>3.0000000000000013</c:v>
                </c:pt>
                <c:pt idx="29">
                  <c:v>3.1000000000000014</c:v>
                </c:pt>
                <c:pt idx="30">
                  <c:v>3.2000000000000015</c:v>
                </c:pt>
                <c:pt idx="31">
                  <c:v>3.3000000000000016</c:v>
                </c:pt>
                <c:pt idx="32">
                  <c:v>3.4000000000000017</c:v>
                </c:pt>
                <c:pt idx="33">
                  <c:v>3.5000000000000018</c:v>
                </c:pt>
                <c:pt idx="34">
                  <c:v>3.600000000000002</c:v>
                </c:pt>
                <c:pt idx="35">
                  <c:v>3.700000000000002</c:v>
                </c:pt>
                <c:pt idx="36">
                  <c:v>3.800000000000002</c:v>
                </c:pt>
                <c:pt idx="37">
                  <c:v>3.900000000000002</c:v>
                </c:pt>
                <c:pt idx="38">
                  <c:v>4.000000000000002</c:v>
                </c:pt>
                <c:pt idx="39">
                  <c:v>4.100000000000001</c:v>
                </c:pt>
                <c:pt idx="40">
                  <c:v>4.200000000000001</c:v>
                </c:pt>
                <c:pt idx="41">
                  <c:v>4.300000000000001</c:v>
                </c:pt>
                <c:pt idx="42">
                  <c:v>4.4</c:v>
                </c:pt>
                <c:pt idx="43">
                  <c:v>4.5</c:v>
                </c:pt>
                <c:pt idx="44">
                  <c:v>4.6</c:v>
                </c:pt>
                <c:pt idx="45">
                  <c:v>4.699999999999999</c:v>
                </c:pt>
                <c:pt idx="46">
                  <c:v>4.799999999999999</c:v>
                </c:pt>
                <c:pt idx="47">
                  <c:v>4.899999999999999</c:v>
                </c:pt>
                <c:pt idx="48">
                  <c:v>4.95</c:v>
                </c:pt>
                <c:pt idx="49">
                  <c:v>4.999999999999998</c:v>
                </c:pt>
                <c:pt idx="50">
                  <c:v>5.02</c:v>
                </c:pt>
                <c:pt idx="51">
                  <c:v>5.039999999999999</c:v>
                </c:pt>
                <c:pt idx="52">
                  <c:v>5.059999999999999</c:v>
                </c:pt>
                <c:pt idx="53">
                  <c:v>5.079999999999998</c:v>
                </c:pt>
                <c:pt idx="54">
                  <c:v>5.099999999999998</c:v>
                </c:pt>
                <c:pt idx="55">
                  <c:v>5.119999999999997</c:v>
                </c:pt>
                <c:pt idx="56">
                  <c:v>5.139999999999997</c:v>
                </c:pt>
                <c:pt idx="57">
                  <c:v>5.159999999999997</c:v>
                </c:pt>
                <c:pt idx="58">
                  <c:v>5.179999999999996</c:v>
                </c:pt>
                <c:pt idx="59">
                  <c:v>5.199999999999996</c:v>
                </c:pt>
                <c:pt idx="60">
                  <c:v>5.219999999999995</c:v>
                </c:pt>
                <c:pt idx="61">
                  <c:v>5.239999999999995</c:v>
                </c:pt>
                <c:pt idx="62">
                  <c:v>5.2599999999999945</c:v>
                </c:pt>
                <c:pt idx="63">
                  <c:v>5.279999999999994</c:v>
                </c:pt>
                <c:pt idx="64">
                  <c:v>5.299999999999994</c:v>
                </c:pt>
                <c:pt idx="65">
                  <c:v>5.319999999999993</c:v>
                </c:pt>
                <c:pt idx="66">
                  <c:v>5.339999999999993</c:v>
                </c:pt>
                <c:pt idx="67">
                  <c:v>5.359999999999992</c:v>
                </c:pt>
                <c:pt idx="68">
                  <c:v>5.379999999999992</c:v>
                </c:pt>
                <c:pt idx="69">
                  <c:v>5.3999999999999915</c:v>
                </c:pt>
                <c:pt idx="70">
                  <c:v>5.419999999999991</c:v>
                </c:pt>
                <c:pt idx="71">
                  <c:v>5.439999999999991</c:v>
                </c:pt>
                <c:pt idx="72">
                  <c:v>5.45999999999999</c:v>
                </c:pt>
                <c:pt idx="73">
                  <c:v>5.47999999999999</c:v>
                </c:pt>
                <c:pt idx="74">
                  <c:v>5.499999999999989</c:v>
                </c:pt>
                <c:pt idx="75">
                  <c:v>5.519999999999989</c:v>
                </c:pt>
                <c:pt idx="76">
                  <c:v>5.5399999999999885</c:v>
                </c:pt>
                <c:pt idx="77">
                  <c:v>5.559999999999988</c:v>
                </c:pt>
                <c:pt idx="78">
                  <c:v>5.579999999999988</c:v>
                </c:pt>
                <c:pt idx="79">
                  <c:v>5.6</c:v>
                </c:pt>
                <c:pt idx="80">
                  <c:v>5.6499999999999995</c:v>
                </c:pt>
                <c:pt idx="81">
                  <c:v>5.699999999999999</c:v>
                </c:pt>
                <c:pt idx="82">
                  <c:v>5.749999999999999</c:v>
                </c:pt>
                <c:pt idx="83">
                  <c:v>5.799999999999999</c:v>
                </c:pt>
                <c:pt idx="84">
                  <c:v>5.849999999999999</c:v>
                </c:pt>
                <c:pt idx="85">
                  <c:v>5.899999999999999</c:v>
                </c:pt>
                <c:pt idx="86">
                  <c:v>5.949999999999998</c:v>
                </c:pt>
                <c:pt idx="87">
                  <c:v>5.999999999999998</c:v>
                </c:pt>
                <c:pt idx="88">
                  <c:v>6.049999999999998</c:v>
                </c:pt>
                <c:pt idx="89">
                  <c:v>6.099999999999998</c:v>
                </c:pt>
                <c:pt idx="90">
                  <c:v>6.149999999999998</c:v>
                </c:pt>
                <c:pt idx="91">
                  <c:v>6.1999999999999975</c:v>
                </c:pt>
                <c:pt idx="92">
                  <c:v>6.249999999999997</c:v>
                </c:pt>
                <c:pt idx="93">
                  <c:v>6.299999999999997</c:v>
                </c:pt>
                <c:pt idx="94">
                  <c:v>6.349999999999997</c:v>
                </c:pt>
                <c:pt idx="95">
                  <c:v>6.399999999999997</c:v>
                </c:pt>
                <c:pt idx="96">
                  <c:v>6.449999999999997</c:v>
                </c:pt>
                <c:pt idx="97">
                  <c:v>6.4999999999999964</c:v>
                </c:pt>
                <c:pt idx="98">
                  <c:v>6.549999999999996</c:v>
                </c:pt>
                <c:pt idx="99">
                  <c:v>6.599999999999996</c:v>
                </c:pt>
                <c:pt idx="100">
                  <c:v>6.649999999999996</c:v>
                </c:pt>
                <c:pt idx="101">
                  <c:v>6.699999999999996</c:v>
                </c:pt>
                <c:pt idx="102">
                  <c:v>6.749999999999996</c:v>
                </c:pt>
                <c:pt idx="103">
                  <c:v>6.799999999999995</c:v>
                </c:pt>
                <c:pt idx="104">
                  <c:v>6.849999999999995</c:v>
                </c:pt>
                <c:pt idx="105">
                  <c:v>6.899999999999995</c:v>
                </c:pt>
                <c:pt idx="106">
                  <c:v>6.949999999999995</c:v>
                </c:pt>
                <c:pt idx="107">
                  <c:v>6.999999999999995</c:v>
                </c:pt>
              </c:numCache>
            </c:numRef>
          </c:xVal>
          <c:yVal>
            <c:numRef>
              <c:f>Calculos!$D$9:$D$126</c:f>
              <c:numCache>
                <c:ptCount val="118"/>
                <c:pt idx="0">
                  <c:v>0.19999999999993356</c:v>
                </c:pt>
                <c:pt idx="1">
                  <c:v>-0.29999999999996724</c:v>
                </c:pt>
                <c:pt idx="2">
                  <c:v>0.3000000000000118</c:v>
                </c:pt>
                <c:pt idx="3">
                  <c:v>-0.09999999999998901</c:v>
                </c:pt>
                <c:pt idx="4">
                  <c:v>-0.10000000000003356</c:v>
                </c:pt>
                <c:pt idx="5">
                  <c:v>0.09999999999998915</c:v>
                </c:pt>
                <c:pt idx="6">
                  <c:v>0.10000000000003342</c:v>
                </c:pt>
                <c:pt idx="7">
                  <c:v>-0.10000000000003342</c:v>
                </c:pt>
                <c:pt idx="8">
                  <c:v>0.30000000000005583</c:v>
                </c:pt>
                <c:pt idx="9">
                  <c:v>-0.30000000000005583</c:v>
                </c:pt>
                <c:pt idx="10">
                  <c:v>0.10000000000003217</c:v>
                </c:pt>
                <c:pt idx="11">
                  <c:v>0.09999999999998876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0.0999999999999889</c:v>
                </c:pt>
                <c:pt idx="16">
                  <c:v>0.10000000000003331</c:v>
                </c:pt>
                <c:pt idx="17">
                  <c:v>-4.4408920985006224E-14</c:v>
                </c:pt>
                <c:pt idx="18">
                  <c:v>3.0531133177191777E-15</c:v>
                </c:pt>
                <c:pt idx="19">
                  <c:v>0.1000000000000302</c:v>
                </c:pt>
                <c:pt idx="20">
                  <c:v>0.0999999999999889</c:v>
                </c:pt>
                <c:pt idx="21">
                  <c:v>0</c:v>
                </c:pt>
                <c:pt idx="22">
                  <c:v>-0.0999999999999889</c:v>
                </c:pt>
                <c:pt idx="23">
                  <c:v>0.2999999999999664</c:v>
                </c:pt>
                <c:pt idx="24">
                  <c:v>-0.09999999999994422</c:v>
                </c:pt>
                <c:pt idx="25">
                  <c:v>0.299999999999922</c:v>
                </c:pt>
                <c:pt idx="26">
                  <c:v>-0.4999999999999442</c:v>
                </c:pt>
                <c:pt idx="27">
                  <c:v>0.9999999999999769</c:v>
                </c:pt>
                <c:pt idx="28">
                  <c:v>-0.39999999999995534</c:v>
                </c:pt>
                <c:pt idx="29">
                  <c:v>0.0999999999999445</c:v>
                </c:pt>
                <c:pt idx="30">
                  <c:v>0.3000000000000108</c:v>
                </c:pt>
                <c:pt idx="31">
                  <c:v>0.10000000000003331</c:v>
                </c:pt>
                <c:pt idx="32">
                  <c:v>-0.5000000000000331</c:v>
                </c:pt>
                <c:pt idx="33">
                  <c:v>1.199999999999999</c:v>
                </c:pt>
                <c:pt idx="34">
                  <c:v>-0.0999999999999889</c:v>
                </c:pt>
                <c:pt idx="35">
                  <c:v>0.0999999999999889</c:v>
                </c:pt>
                <c:pt idx="36">
                  <c:v>0.20000000000002166</c:v>
                </c:pt>
                <c:pt idx="37">
                  <c:v>0.2999999999999667</c:v>
                </c:pt>
                <c:pt idx="38">
                  <c:v>0.40000000000006275</c:v>
                </c:pt>
                <c:pt idx="39">
                  <c:v>0.2999999999999691</c:v>
                </c:pt>
                <c:pt idx="40">
                  <c:v>0.8999999999999957</c:v>
                </c:pt>
                <c:pt idx="41">
                  <c:v>0.8000000000000513</c:v>
                </c:pt>
                <c:pt idx="42">
                  <c:v>0.699999999999972</c:v>
                </c:pt>
                <c:pt idx="43">
                  <c:v>1.700000000000003</c:v>
                </c:pt>
                <c:pt idx="44">
                  <c:v>1.7000000000000453</c:v>
                </c:pt>
                <c:pt idx="45">
                  <c:v>3.6999999999999744</c:v>
                </c:pt>
                <c:pt idx="46">
                  <c:v>6.000000000000093</c:v>
                </c:pt>
                <c:pt idx="47">
                  <c:v>17.200000000000095</c:v>
                </c:pt>
                <c:pt idx="48">
                  <c:v>207.19999999999288</c:v>
                </c:pt>
                <c:pt idx="49">
                  <c:v>375.20000000003694</c:v>
                </c:pt>
                <c:pt idx="50">
                  <c:v>697.9999999998897</c:v>
                </c:pt>
                <c:pt idx="51">
                  <c:v>-2914.9999999995243</c:v>
                </c:pt>
                <c:pt idx="52">
                  <c:v>-347.50000000001324</c:v>
                </c:pt>
                <c:pt idx="53">
                  <c:v>-155.00000000000506</c:v>
                </c:pt>
                <c:pt idx="54">
                  <c:v>-97.50000000000342</c:v>
                </c:pt>
                <c:pt idx="55">
                  <c:v>-67.50000000000541</c:v>
                </c:pt>
                <c:pt idx="56">
                  <c:v>-47.50000000000235</c:v>
                </c:pt>
                <c:pt idx="57">
                  <c:v>-34.999999999999865</c:v>
                </c:pt>
                <c:pt idx="58">
                  <c:v>-34.999999999999865</c:v>
                </c:pt>
                <c:pt idx="59">
                  <c:v>-17.500000000004352</c:v>
                </c:pt>
                <c:pt idx="60">
                  <c:v>-24.999999999996092</c:v>
                </c:pt>
                <c:pt idx="61">
                  <c:v>-15.00000000000564</c:v>
                </c:pt>
                <c:pt idx="62">
                  <c:v>-17.499999999999932</c:v>
                </c:pt>
                <c:pt idx="63">
                  <c:v>-12.499999999998046</c:v>
                </c:pt>
                <c:pt idx="64">
                  <c:v>-7.5000000000005995</c:v>
                </c:pt>
                <c:pt idx="65">
                  <c:v>-15.000000000005663</c:v>
                </c:pt>
                <c:pt idx="66">
                  <c:v>-2.4999999999942712</c:v>
                </c:pt>
                <c:pt idx="67">
                  <c:v>-5.000000000001887</c:v>
                </c:pt>
                <c:pt idx="68">
                  <c:v>-12.500000000002487</c:v>
                </c:pt>
                <c:pt idx="69">
                  <c:v>-2.4999999999987232</c:v>
                </c:pt>
                <c:pt idx="70">
                  <c:v>-2.4999999999987232</c:v>
                </c:pt>
                <c:pt idx="71">
                  <c:v>-2.499999999998712</c:v>
                </c:pt>
                <c:pt idx="72">
                  <c:v>-7.500000000005052</c:v>
                </c:pt>
                <c:pt idx="73">
                  <c:v>4.440892098500721E-12</c:v>
                </c:pt>
                <c:pt idx="74">
                  <c:v>-7.50000000000504</c:v>
                </c:pt>
                <c:pt idx="75">
                  <c:v>4.440892098500721E-12</c:v>
                </c:pt>
                <c:pt idx="76">
                  <c:v>-4.440892098500721E-12</c:v>
                </c:pt>
                <c:pt idx="77">
                  <c:v>-4.9999999999974465</c:v>
                </c:pt>
                <c:pt idx="78">
                  <c:v>-2.4999999999987175</c:v>
                </c:pt>
                <c:pt idx="79">
                  <c:v>-2.5000000000295874</c:v>
                </c:pt>
                <c:pt idx="80">
                  <c:v>-1.499999999971717</c:v>
                </c:pt>
                <c:pt idx="81">
                  <c:v>-1.2000000000000541</c:v>
                </c:pt>
                <c:pt idx="82">
                  <c:v>-1.2000000000000541</c:v>
                </c:pt>
                <c:pt idx="83">
                  <c:v>-0.8000000000002723</c:v>
                </c:pt>
                <c:pt idx="84">
                  <c:v>-1.2000000000000541</c:v>
                </c:pt>
                <c:pt idx="85">
                  <c:v>-0.7999999999995617</c:v>
                </c:pt>
                <c:pt idx="86">
                  <c:v>-0.8000000000002723</c:v>
                </c:pt>
                <c:pt idx="87">
                  <c:v>-0.7999999999995628</c:v>
                </c:pt>
                <c:pt idx="88">
                  <c:v>-0.4000000000004925</c:v>
                </c:pt>
                <c:pt idx="89">
                  <c:v>-0.8000000000002723</c:v>
                </c:pt>
                <c:pt idx="90">
                  <c:v>7.105427357601027E-13</c:v>
                </c:pt>
                <c:pt idx="91">
                  <c:v>-7.105427357601027E-13</c:v>
                </c:pt>
                <c:pt idx="92">
                  <c:v>-0.7999999999995628</c:v>
                </c:pt>
                <c:pt idx="93">
                  <c:v>-0.39999999999978086</c:v>
                </c:pt>
                <c:pt idx="94">
                  <c:v>-0.4000000000004914</c:v>
                </c:pt>
                <c:pt idx="95">
                  <c:v>7.105427357601027E-13</c:v>
                </c:pt>
                <c:pt idx="96">
                  <c:v>-1.2000000000007647</c:v>
                </c:pt>
                <c:pt idx="97">
                  <c:v>0.8000000000002723</c:v>
                </c:pt>
                <c:pt idx="98">
                  <c:v>-3.6000000000001613</c:v>
                </c:pt>
                <c:pt idx="99">
                  <c:v>2.7999999999998892</c:v>
                </c:pt>
                <c:pt idx="100">
                  <c:v>7.105427357601027E-13</c:v>
                </c:pt>
                <c:pt idx="101">
                  <c:v>-0.8000000000002728</c:v>
                </c:pt>
                <c:pt idx="102">
                  <c:v>-7.105427357601027E-13</c:v>
                </c:pt>
                <c:pt idx="103">
                  <c:v>0.8000000000009834</c:v>
                </c:pt>
                <c:pt idx="104">
                  <c:v>-1.2000000000007647</c:v>
                </c:pt>
                <c:pt idx="105">
                  <c:v>0.40000000000049196</c:v>
                </c:pt>
                <c:pt idx="106">
                  <c:v>-0.40000000000049196</c:v>
                </c:pt>
                <c:pt idx="107">
                  <c:v>0.40000000000049196</c:v>
                </c:pt>
              </c:numCache>
            </c:numRef>
          </c:yVal>
          <c:smooth val="1"/>
        </c:ser>
        <c:ser>
          <c:idx val="1"/>
          <c:order val="1"/>
          <c:tx>
            <c:v>Ajuste</c:v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AjusteGrafico!$A$24:$A$25</c:f>
              <c:numCache>
                <c:ptCount val="2"/>
                <c:pt idx="0">
                  <c:v>5.025</c:v>
                </c:pt>
                <c:pt idx="1">
                  <c:v>5.025</c:v>
                </c:pt>
              </c:numCache>
            </c:numRef>
          </c:xVal>
          <c:yVal>
            <c:numRef>
              <c:f>AjusteGrafico!$B$24:$B$25</c:f>
              <c:numCache>
                <c:ptCount val="2"/>
                <c:pt idx="0">
                  <c:v>-3100</c:v>
                </c:pt>
                <c:pt idx="1">
                  <c:v>800</c:v>
                </c:pt>
              </c:numCache>
            </c:numRef>
          </c:yVal>
          <c:smooth val="1"/>
        </c:ser>
        <c:axId val="17885804"/>
        <c:axId val="26754509"/>
      </c:scatterChart>
      <c:valAx>
        <c:axId val="17885804"/>
        <c:scaling>
          <c:orientation val="minMax"/>
          <c:max val="5.5"/>
          <c:min val="4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(ml de  KOH añadidos)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54509"/>
        <c:crosses val="autoZero"/>
        <c:crossBetween val="midCat"/>
        <c:dispUnits/>
        <c:majorUnit val="0.1"/>
        <c:minorUnit val="0.05"/>
      </c:valAx>
      <c:valAx>
        <c:axId val="26754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∆(∆pH/∆V)/∆V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858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Determinación del punto de equivalencia por el método de Gran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25"/>
          <c:w val="0.933"/>
          <c:h val="0.80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Calculos!$E$6</c:f>
              <c:strCache>
                <c:ptCount val="1"/>
                <c:pt idx="0">
                  <c:v>G = (V+50)*10-pH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Calculos!$A$7:$A$116</c:f>
              <c:numCache>
                <c:ptCount val="11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4.95</c:v>
                </c:pt>
                <c:pt idx="51">
                  <c:v>4.999999999999998</c:v>
                </c:pt>
                <c:pt idx="52">
                  <c:v>5.02</c:v>
                </c:pt>
                <c:pt idx="53">
                  <c:v>5.039999999999999</c:v>
                </c:pt>
                <c:pt idx="54">
                  <c:v>5.059999999999999</c:v>
                </c:pt>
                <c:pt idx="55">
                  <c:v>5.079999999999998</c:v>
                </c:pt>
                <c:pt idx="56">
                  <c:v>5.099999999999998</c:v>
                </c:pt>
                <c:pt idx="57">
                  <c:v>5.119999999999997</c:v>
                </c:pt>
                <c:pt idx="58">
                  <c:v>5.139999999999997</c:v>
                </c:pt>
                <c:pt idx="59">
                  <c:v>5.159999999999997</c:v>
                </c:pt>
                <c:pt idx="60">
                  <c:v>5.179999999999996</c:v>
                </c:pt>
                <c:pt idx="61">
                  <c:v>5.199999999999996</c:v>
                </c:pt>
                <c:pt idx="62">
                  <c:v>5.219999999999995</c:v>
                </c:pt>
                <c:pt idx="63">
                  <c:v>5.239999999999995</c:v>
                </c:pt>
                <c:pt idx="64">
                  <c:v>5.2599999999999945</c:v>
                </c:pt>
                <c:pt idx="65">
                  <c:v>5.279999999999994</c:v>
                </c:pt>
                <c:pt idx="66">
                  <c:v>5.299999999999994</c:v>
                </c:pt>
                <c:pt idx="67">
                  <c:v>5.319999999999993</c:v>
                </c:pt>
                <c:pt idx="68">
                  <c:v>5.339999999999993</c:v>
                </c:pt>
                <c:pt idx="69">
                  <c:v>5.359999999999992</c:v>
                </c:pt>
                <c:pt idx="70">
                  <c:v>5.379999999999992</c:v>
                </c:pt>
                <c:pt idx="71">
                  <c:v>5.3999999999999915</c:v>
                </c:pt>
                <c:pt idx="72">
                  <c:v>5.419999999999991</c:v>
                </c:pt>
                <c:pt idx="73">
                  <c:v>5.439999999999991</c:v>
                </c:pt>
                <c:pt idx="74">
                  <c:v>5.45999999999999</c:v>
                </c:pt>
                <c:pt idx="75">
                  <c:v>5.47999999999999</c:v>
                </c:pt>
                <c:pt idx="76">
                  <c:v>5.499999999999989</c:v>
                </c:pt>
                <c:pt idx="77">
                  <c:v>5.519999999999989</c:v>
                </c:pt>
                <c:pt idx="78">
                  <c:v>5.5399999999999885</c:v>
                </c:pt>
                <c:pt idx="79">
                  <c:v>5.559999999999988</c:v>
                </c:pt>
                <c:pt idx="80">
                  <c:v>5.579999999999988</c:v>
                </c:pt>
                <c:pt idx="81">
                  <c:v>5.6</c:v>
                </c:pt>
                <c:pt idx="82">
                  <c:v>5.6499999999999995</c:v>
                </c:pt>
                <c:pt idx="83">
                  <c:v>5.699999999999999</c:v>
                </c:pt>
                <c:pt idx="84">
                  <c:v>5.749999999999999</c:v>
                </c:pt>
                <c:pt idx="85">
                  <c:v>5.799999999999999</c:v>
                </c:pt>
                <c:pt idx="86">
                  <c:v>5.849999999999999</c:v>
                </c:pt>
                <c:pt idx="87">
                  <c:v>5.899999999999999</c:v>
                </c:pt>
                <c:pt idx="88">
                  <c:v>5.949999999999998</c:v>
                </c:pt>
                <c:pt idx="89">
                  <c:v>5.999999999999998</c:v>
                </c:pt>
                <c:pt idx="90">
                  <c:v>6.049999999999998</c:v>
                </c:pt>
                <c:pt idx="91">
                  <c:v>6.099999999999998</c:v>
                </c:pt>
                <c:pt idx="92">
                  <c:v>6.149999999999998</c:v>
                </c:pt>
                <c:pt idx="93">
                  <c:v>6.1999999999999975</c:v>
                </c:pt>
                <c:pt idx="94">
                  <c:v>6.249999999999997</c:v>
                </c:pt>
                <c:pt idx="95">
                  <c:v>6.299999999999997</c:v>
                </c:pt>
                <c:pt idx="96">
                  <c:v>6.349999999999997</c:v>
                </c:pt>
                <c:pt idx="97">
                  <c:v>6.399999999999997</c:v>
                </c:pt>
                <c:pt idx="98">
                  <c:v>6.449999999999997</c:v>
                </c:pt>
                <c:pt idx="99">
                  <c:v>6.4999999999999964</c:v>
                </c:pt>
                <c:pt idx="100">
                  <c:v>6.549999999999996</c:v>
                </c:pt>
                <c:pt idx="101">
                  <c:v>6.599999999999996</c:v>
                </c:pt>
                <c:pt idx="102">
                  <c:v>6.649999999999996</c:v>
                </c:pt>
                <c:pt idx="103">
                  <c:v>6.699999999999996</c:v>
                </c:pt>
                <c:pt idx="104">
                  <c:v>6.749999999999996</c:v>
                </c:pt>
                <c:pt idx="105">
                  <c:v>6.799999999999995</c:v>
                </c:pt>
                <c:pt idx="106">
                  <c:v>6.849999999999995</c:v>
                </c:pt>
                <c:pt idx="107">
                  <c:v>6.899999999999995</c:v>
                </c:pt>
                <c:pt idx="108">
                  <c:v>6.949999999999995</c:v>
                </c:pt>
                <c:pt idx="109">
                  <c:v>6.999999999999995</c:v>
                </c:pt>
              </c:numCache>
            </c:numRef>
          </c:xVal>
          <c:yVal>
            <c:numRef>
              <c:f>Calculos!$E$7:$E$126</c:f>
              <c:numCache>
                <c:ptCount val="120"/>
                <c:pt idx="0">
                  <c:v>0.44974879076501767</c:v>
                </c:pt>
                <c:pt idx="1">
                  <c:v>0.4414054853770147</c:v>
                </c:pt>
                <c:pt idx="2">
                  <c:v>0.43122478779570844</c:v>
                </c:pt>
                <c:pt idx="3">
                  <c:v>0.4241973831554305</c:v>
                </c:pt>
                <c:pt idx="4">
                  <c:v>0.41441029557332365</c:v>
                </c:pt>
                <c:pt idx="5">
                  <c:v>0.4057806917037362</c:v>
                </c:pt>
                <c:pt idx="6">
                  <c:v>0.39824516958571965</c:v>
                </c:pt>
                <c:pt idx="7">
                  <c:v>0.3899491332253109</c:v>
                </c:pt>
                <c:pt idx="8">
                  <c:v>0.38094625834088747</c:v>
                </c:pt>
                <c:pt idx="9">
                  <c:v>0.3730076873677022</c:v>
                </c:pt>
                <c:pt idx="10">
                  <c:v>0.36271889196319734</c:v>
                </c:pt>
                <c:pt idx="11">
                  <c:v>0.3551574262878751</c:v>
                </c:pt>
                <c:pt idx="12">
                  <c:v>0.3469524518966654</c:v>
                </c:pt>
                <c:pt idx="13">
                  <c:v>0.33815620826033677</c:v>
                </c:pt>
                <c:pt idx="14">
                  <c:v>0.3295817223647728</c:v>
                </c:pt>
                <c:pt idx="15">
                  <c:v>0.3212234402734458</c:v>
                </c:pt>
                <c:pt idx="16">
                  <c:v>0.3130759460676686</c:v>
                </c:pt>
                <c:pt idx="17">
                  <c:v>0.3044321698188395</c:v>
                </c:pt>
                <c:pt idx="18">
                  <c:v>0.2953450930414269</c:v>
                </c:pt>
                <c:pt idx="19">
                  <c:v>0.286528190986713</c:v>
                </c:pt>
                <c:pt idx="20">
                  <c:v>0.2779734668864252</c:v>
                </c:pt>
                <c:pt idx="21">
                  <c:v>0.269052928390749</c:v>
                </c:pt>
                <c:pt idx="22">
                  <c:v>0.2598187583590045</c:v>
                </c:pt>
                <c:pt idx="23">
                  <c:v>0.2509005936369883</c:v>
                </c:pt>
                <c:pt idx="24">
                  <c:v>0.24284618594181467</c:v>
                </c:pt>
                <c:pt idx="25">
                  <c:v>0.233431415421282</c:v>
                </c:pt>
                <c:pt idx="26">
                  <c:v>0.22489807811573423</c:v>
                </c:pt>
                <c:pt idx="27">
                  <c:v>0.21518431659732865</c:v>
                </c:pt>
                <c:pt idx="28">
                  <c:v>0.20827345549574697</c:v>
                </c:pt>
                <c:pt idx="29">
                  <c:v>0.1969952126086667</c:v>
                </c:pt>
                <c:pt idx="30">
                  <c:v>0.1880510962937949</c:v>
                </c:pt>
                <c:pt idx="31">
                  <c:v>0.17909956089785922</c:v>
                </c:pt>
                <c:pt idx="32">
                  <c:v>0.16939930815582974</c:v>
                </c:pt>
                <c:pt idx="33">
                  <c:v>0.15985536226204164</c:v>
                </c:pt>
                <c:pt idx="34">
                  <c:v>0.15259533501622202</c:v>
                </c:pt>
                <c:pt idx="35">
                  <c:v>0.14169475741545837</c:v>
                </c:pt>
                <c:pt idx="36">
                  <c:v>0.1318757035823128</c:v>
                </c:pt>
                <c:pt idx="37">
                  <c:v>0.12245436926642243</c:v>
                </c:pt>
                <c:pt idx="38">
                  <c:v>0.1131832800594363</c:v>
                </c:pt>
                <c:pt idx="39">
                  <c:v>0.10389359282099148</c:v>
                </c:pt>
                <c:pt idx="40">
                  <c:v>0.09449172118573139</c:v>
                </c:pt>
                <c:pt idx="41">
                  <c:v>0.08534876969073472</c:v>
                </c:pt>
                <c:pt idx="42">
                  <c:v>0.07550909871963543</c:v>
                </c:pt>
                <c:pt idx="43">
                  <c:v>0.06558429124629811</c:v>
                </c:pt>
                <c:pt idx="44">
                  <c:v>0.05605300495202385</c:v>
                </c:pt>
                <c:pt idx="45">
                  <c:v>0.046067697061235785</c:v>
                </c:pt>
                <c:pt idx="46">
                  <c:v>0.036407649599063716</c:v>
                </c:pt>
                <c:pt idx="47">
                  <c:v>0.026423316471575566</c:v>
                </c:pt>
                <c:pt idx="48">
                  <c:v>0.016702464543161336</c:v>
                </c:pt>
                <c:pt idx="49">
                  <c:v>0.00710513516956042</c:v>
                </c:pt>
                <c:pt idx="50">
                  <c:v>0.00042654779058746495</c:v>
                </c:pt>
                <c:pt idx="51">
                  <c:v>2.9536748800363857E-06</c:v>
                </c:pt>
                <c:pt idx="52">
                  <c:v>8.1006633883848E-08</c:v>
                </c:pt>
                <c:pt idx="53">
                  <c:v>3.255955234501799E-08</c:v>
                </c:pt>
                <c:pt idx="54">
                  <c:v>1.80233786600288E-08</c:v>
                </c:pt>
                <c:pt idx="55">
                  <c:v>1.150784308874405E-08</c:v>
                </c:pt>
                <c:pt idx="56">
                  <c:v>8.038066574117147E-09</c:v>
                </c:pt>
                <c:pt idx="57">
                  <c:v>5.974605150084869E-09</c:v>
                </c:pt>
                <c:pt idx="58">
                  <c:v>4.639452811031607E-09</c:v>
                </c:pt>
                <c:pt idx="59">
                  <c:v>3.720696600781739E-09</c:v>
                </c:pt>
                <c:pt idx="60">
                  <c:v>3.0816385345578206E-09</c:v>
                </c:pt>
                <c:pt idx="61">
                  <c:v>2.593815479500791E-09</c:v>
                </c:pt>
                <c:pt idx="62">
                  <c:v>2.234068073953273E-09</c:v>
                </c:pt>
                <c:pt idx="63">
                  <c:v>1.9509838299307684E-09</c:v>
                </c:pt>
                <c:pt idx="64">
                  <c:v>1.731453691256789E-09</c:v>
                </c:pt>
                <c:pt idx="65">
                  <c:v>1.5544187790445295E-09</c:v>
                </c:pt>
                <c:pt idx="66">
                  <c:v>1.405157906168758E-09</c:v>
                </c:pt>
                <c:pt idx="67">
                  <c:v>1.287900083740282E-09</c:v>
                </c:pt>
                <c:pt idx="68">
                  <c:v>1.1831482203305336E-09</c:v>
                </c:pt>
                <c:pt idx="69">
                  <c:v>1.0919332267131822E-09</c:v>
                </c:pt>
                <c:pt idx="70">
                  <c:v>1.0194195344135071E-09</c:v>
                </c:pt>
                <c:pt idx="71">
                  <c:v>9.539151905422481E-10</c:v>
                </c:pt>
                <c:pt idx="72">
                  <c:v>8.946775121932372E-10</c:v>
                </c:pt>
                <c:pt idx="73">
                  <c:v>8.410527237194538E-10</c:v>
                </c:pt>
                <c:pt idx="74">
                  <c:v>7.961224397379363E-10</c:v>
                </c:pt>
                <c:pt idx="75">
                  <c:v>7.535923001665498E-10</c:v>
                </c:pt>
                <c:pt idx="76">
                  <c:v>7.182786920047413E-10</c:v>
                </c:pt>
                <c:pt idx="77">
                  <c:v>6.846198034086866E-10</c:v>
                </c:pt>
                <c:pt idx="78">
                  <c:v>6.525381020134132E-10</c:v>
                </c:pt>
                <c:pt idx="79">
                  <c:v>6.248305235360234E-10</c:v>
                </c:pt>
                <c:pt idx="80">
                  <c:v>5.996785882153367E-10</c:v>
                </c:pt>
                <c:pt idx="81">
                  <c:v>5.768657991948145E-10</c:v>
                </c:pt>
                <c:pt idx="82">
                  <c:v>5.253698776531138E-10</c:v>
                </c:pt>
                <c:pt idx="83">
                  <c:v>4.817871307580597E-10</c:v>
                </c:pt>
                <c:pt idx="84">
                  <c:v>4.4488203815189576E-10</c:v>
                </c:pt>
                <c:pt idx="85">
                  <c:v>4.126997434824948E-10</c:v>
                </c:pt>
                <c:pt idx="86">
                  <c:v>3.8549893044477486E-10</c:v>
                </c:pt>
                <c:pt idx="87">
                  <c:v>3.617527222034571E-10</c:v>
                </c:pt>
                <c:pt idx="88">
                  <c:v>3.410358940058736E-10</c:v>
                </c:pt>
                <c:pt idx="89">
                  <c:v>3.229892194996586E-10</c:v>
                </c:pt>
                <c:pt idx="90">
                  <c:v>3.066024472020698E-10</c:v>
                </c:pt>
                <c:pt idx="91">
                  <c:v>2.9239023292994983E-10</c:v>
                </c:pt>
              </c:numCache>
            </c:numRef>
          </c:yVal>
          <c:smooth val="1"/>
        </c:ser>
        <c:ser>
          <c:idx val="1"/>
          <c:order val="1"/>
          <c:tx>
            <c:v>Ajuste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AjusteGrafico!$A$36:$A$37</c:f>
              <c:numCache>
                <c:ptCount val="2"/>
                <c:pt idx="0">
                  <c:v>0</c:v>
                </c:pt>
                <c:pt idx="1">
                  <c:v>5.05</c:v>
                </c:pt>
              </c:numCache>
            </c:numRef>
          </c:xVal>
          <c:yVal>
            <c:numRef>
              <c:f>AjusteGrafico!$B$36:$B$37</c:f>
              <c:numCache>
                <c:ptCount val="2"/>
                <c:pt idx="0">
                  <c:v>0.45</c:v>
                </c:pt>
                <c:pt idx="1">
                  <c:v>0</c:v>
                </c:pt>
              </c:numCache>
            </c:numRef>
          </c:yVal>
          <c:smooth val="1"/>
        </c:ser>
        <c:axId val="39463990"/>
        <c:axId val="19631591"/>
      </c:scatterChart>
      <c:valAx>
        <c:axId val="39463990"/>
        <c:scaling>
          <c:orientation val="minMax"/>
          <c:max val="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(ml de KOH añadidos)</a:t>
                </a:r>
              </a:p>
            </c:rich>
          </c:tx>
          <c:layout>
            <c:manualLayout>
              <c:xMode val="factor"/>
              <c:yMode val="factor"/>
              <c:x val="-0.016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31591"/>
        <c:crosses val="autoZero"/>
        <c:crossBetween val="midCat"/>
        <c:dispUnits/>
        <c:majorUnit val="1"/>
        <c:minorUnit val="1"/>
      </c:valAx>
      <c:valAx>
        <c:axId val="196315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(V</a:t>
                </a:r>
                <a:r>
                  <a:rPr lang="en-US" cap="none" sz="1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+ 50)·10</a:t>
                </a:r>
                <a:r>
                  <a:rPr lang="en-US" cap="none" sz="162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-pH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639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" footer="0"/>
  <pageSetup horizontalDpi="1200" verticalDpi="1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" footer="0"/>
  <pageSetup horizontalDpi="1200" verticalDpi="12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" footer="0"/>
  <pageSetup horizontalDpi="1200" verticalDpi="12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64"/>
  </sheetViews>
  <pageMargins left="0.75" right="0.75" top="1" bottom="1" header="0" footer="0"/>
  <pageSetup horizontalDpi="1200" verticalDpi="1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6"/>
  <sheetViews>
    <sheetView workbookViewId="0" topLeftCell="A4">
      <selection activeCell="C8" sqref="C8"/>
    </sheetView>
  </sheetViews>
  <sheetFormatPr defaultColWidth="11.421875" defaultRowHeight="12.75"/>
  <cols>
    <col min="1" max="1" width="9.28125" style="0" customWidth="1"/>
    <col min="2" max="2" width="8.00390625" style="1" customWidth="1"/>
    <col min="3" max="3" width="9.00390625" style="0" customWidth="1"/>
    <col min="4" max="4" width="14.140625" style="3" customWidth="1"/>
    <col min="5" max="5" width="15.421875" style="0" customWidth="1"/>
    <col min="6" max="6" width="9.28125" style="0" customWidth="1"/>
    <col min="7" max="7" width="9.140625" style="0" customWidth="1"/>
    <col min="8" max="8" width="7.7109375" style="0" customWidth="1"/>
    <col min="9" max="9" width="9.00390625" style="0" customWidth="1"/>
  </cols>
  <sheetData>
    <row r="1" ht="15.75">
      <c r="A1" s="17" t="s">
        <v>3</v>
      </c>
    </row>
    <row r="2" spans="1:5" ht="12.75">
      <c r="A2" s="32" t="s">
        <v>23</v>
      </c>
      <c r="B2" s="32"/>
      <c r="C2" s="32"/>
      <c r="D2" s="32"/>
      <c r="E2" s="32"/>
    </row>
    <row r="3" spans="1:5" ht="12.75">
      <c r="A3" s="4"/>
      <c r="B3" s="4"/>
      <c r="C3" s="4"/>
      <c r="D3" s="4"/>
      <c r="E3" s="4"/>
    </row>
    <row r="4" spans="1:4" ht="12.75">
      <c r="A4" s="4"/>
      <c r="B4" s="4"/>
      <c r="D4"/>
    </row>
    <row r="5" spans="1:4" ht="38.25">
      <c r="A5" s="9" t="s">
        <v>4</v>
      </c>
      <c r="D5"/>
    </row>
    <row r="6" spans="1:4" ht="12.75">
      <c r="A6" s="6" t="s">
        <v>5</v>
      </c>
      <c r="B6" s="27" t="s">
        <v>0</v>
      </c>
      <c r="D6"/>
    </row>
    <row r="7" spans="1:4" ht="12.75">
      <c r="A7" s="5">
        <v>0</v>
      </c>
      <c r="B7" s="1">
        <v>2.046</v>
      </c>
      <c r="D7"/>
    </row>
    <row r="8" spans="1:4" ht="12.75">
      <c r="A8" s="5">
        <f aca="true" t="shared" si="0" ref="A8:A39">A7+0.1</f>
        <v>0.1</v>
      </c>
      <c r="B8" s="1">
        <v>2.055</v>
      </c>
      <c r="D8"/>
    </row>
    <row r="9" spans="1:4" ht="12.75">
      <c r="A9" s="5">
        <f t="shared" si="0"/>
        <v>0.2</v>
      </c>
      <c r="B9" s="1">
        <v>2.066</v>
      </c>
      <c r="D9"/>
    </row>
    <row r="10" spans="1:4" ht="12.75">
      <c r="A10" s="5">
        <f t="shared" si="0"/>
        <v>0.30000000000000004</v>
      </c>
      <c r="B10" s="1">
        <v>2.074</v>
      </c>
      <c r="D10"/>
    </row>
    <row r="11" spans="1:4" ht="12.75">
      <c r="A11" s="5">
        <f t="shared" si="0"/>
        <v>0.4</v>
      </c>
      <c r="B11" s="1">
        <v>2.085</v>
      </c>
      <c r="D11"/>
    </row>
    <row r="12" spans="1:4" ht="12.75">
      <c r="A12" s="5">
        <f t="shared" si="0"/>
        <v>0.5</v>
      </c>
      <c r="B12" s="1">
        <v>2.095</v>
      </c>
      <c r="D12"/>
    </row>
    <row r="13" spans="1:4" ht="12.75">
      <c r="A13" s="5">
        <f t="shared" si="0"/>
        <v>0.6</v>
      </c>
      <c r="B13" s="1">
        <v>2.104</v>
      </c>
      <c r="D13"/>
    </row>
    <row r="14" spans="1:4" ht="12.75">
      <c r="A14" s="5">
        <f t="shared" si="0"/>
        <v>0.7</v>
      </c>
      <c r="B14" s="1">
        <v>2.114</v>
      </c>
      <c r="D14"/>
    </row>
    <row r="15" spans="1:4" ht="12.75">
      <c r="A15" s="5">
        <f t="shared" si="0"/>
        <v>0.7999999999999999</v>
      </c>
      <c r="B15" s="1">
        <v>2.125</v>
      </c>
      <c r="D15"/>
    </row>
    <row r="16" spans="1:4" ht="12.75">
      <c r="A16" s="5">
        <f t="shared" si="0"/>
        <v>0.8999999999999999</v>
      </c>
      <c r="B16" s="1">
        <v>2.135</v>
      </c>
      <c r="D16"/>
    </row>
    <row r="17" spans="1:4" ht="12.75">
      <c r="A17" s="5">
        <f t="shared" si="0"/>
        <v>0.9999999999999999</v>
      </c>
      <c r="B17" s="1">
        <v>2.148</v>
      </c>
      <c r="D17"/>
    </row>
    <row r="18" spans="1:4" ht="12.75">
      <c r="A18" s="5">
        <f t="shared" si="0"/>
        <v>1.0999999999999999</v>
      </c>
      <c r="B18" s="1">
        <v>2.158</v>
      </c>
      <c r="D18"/>
    </row>
    <row r="19" spans="1:4" ht="12.75">
      <c r="A19" s="5">
        <f t="shared" si="0"/>
        <v>1.2</v>
      </c>
      <c r="B19" s="1">
        <v>2.169</v>
      </c>
      <c r="D19"/>
    </row>
    <row r="20" spans="1:4" ht="12.75">
      <c r="A20" s="5">
        <f t="shared" si="0"/>
        <v>1.3</v>
      </c>
      <c r="B20" s="1">
        <v>2.181</v>
      </c>
      <c r="D20"/>
    </row>
    <row r="21" spans="1:4" ht="12.75">
      <c r="A21" s="5">
        <f t="shared" si="0"/>
        <v>1.4000000000000001</v>
      </c>
      <c r="B21" s="1">
        <v>2.193</v>
      </c>
      <c r="D21"/>
    </row>
    <row r="22" spans="1:4" ht="12.75">
      <c r="A22" s="5">
        <f t="shared" si="0"/>
        <v>1.5000000000000002</v>
      </c>
      <c r="B22" s="1">
        <v>2.205</v>
      </c>
      <c r="D22"/>
    </row>
    <row r="23" spans="1:4" ht="12.75">
      <c r="A23" s="5">
        <f t="shared" si="0"/>
        <v>1.6000000000000003</v>
      </c>
      <c r="B23" s="1">
        <v>2.217</v>
      </c>
      <c r="D23"/>
    </row>
    <row r="24" spans="1:4" ht="12.75">
      <c r="A24" s="5">
        <f t="shared" si="0"/>
        <v>1.7000000000000004</v>
      </c>
      <c r="B24" s="1">
        <v>2.23</v>
      </c>
      <c r="D24"/>
    </row>
    <row r="25" spans="1:4" ht="12.75">
      <c r="A25" s="5">
        <f t="shared" si="0"/>
        <v>1.8000000000000005</v>
      </c>
      <c r="B25" s="1">
        <v>2.244</v>
      </c>
      <c r="D25"/>
    </row>
    <row r="26" spans="1:4" ht="12.75">
      <c r="A26" s="5">
        <f t="shared" si="0"/>
        <v>1.9000000000000006</v>
      </c>
      <c r="B26" s="1">
        <v>2.258</v>
      </c>
      <c r="D26"/>
    </row>
    <row r="27" spans="1:4" ht="12.75">
      <c r="A27" s="5">
        <f t="shared" si="0"/>
        <v>2.0000000000000004</v>
      </c>
      <c r="B27" s="1">
        <v>2.272</v>
      </c>
      <c r="D27"/>
    </row>
    <row r="28" spans="1:4" ht="12.75">
      <c r="A28" s="5">
        <f t="shared" si="0"/>
        <v>2.1000000000000005</v>
      </c>
      <c r="B28" s="1">
        <v>2.287</v>
      </c>
      <c r="D28"/>
    </row>
    <row r="29" spans="1:4" ht="12.75">
      <c r="A29" s="5">
        <f t="shared" si="0"/>
        <v>2.2000000000000006</v>
      </c>
      <c r="B29" s="1">
        <v>2.303</v>
      </c>
      <c r="D29"/>
    </row>
    <row r="30" spans="1:4" ht="12.75">
      <c r="A30" s="5">
        <f t="shared" si="0"/>
        <v>2.3000000000000007</v>
      </c>
      <c r="B30" s="1">
        <v>2.319</v>
      </c>
      <c r="D30"/>
    </row>
    <row r="31" spans="1:4" ht="12.75">
      <c r="A31" s="5">
        <f t="shared" si="0"/>
        <v>2.400000000000001</v>
      </c>
      <c r="B31" s="1">
        <v>2.334</v>
      </c>
      <c r="D31"/>
    </row>
    <row r="32" spans="1:4" ht="12.75">
      <c r="A32" s="5">
        <f t="shared" si="0"/>
        <v>2.500000000000001</v>
      </c>
      <c r="B32" s="1">
        <v>2.352</v>
      </c>
      <c r="D32"/>
    </row>
    <row r="33" spans="1:4" ht="12.75">
      <c r="A33" s="5">
        <f t="shared" si="0"/>
        <v>2.600000000000001</v>
      </c>
      <c r="B33" s="1">
        <v>2.369</v>
      </c>
      <c r="D33"/>
    </row>
    <row r="34" spans="1:4" ht="12.75">
      <c r="A34" s="5">
        <f t="shared" si="0"/>
        <v>2.700000000000001</v>
      </c>
      <c r="B34" s="1">
        <v>2.389</v>
      </c>
      <c r="D34"/>
    </row>
    <row r="35" spans="1:4" ht="12.75">
      <c r="A35" s="5">
        <f t="shared" si="0"/>
        <v>2.800000000000001</v>
      </c>
      <c r="B35" s="1">
        <v>2.404</v>
      </c>
      <c r="D35"/>
    </row>
    <row r="36" spans="1:4" ht="12.75">
      <c r="A36" s="5">
        <f t="shared" si="0"/>
        <v>2.9000000000000012</v>
      </c>
      <c r="B36" s="1">
        <v>2.429</v>
      </c>
      <c r="D36"/>
    </row>
    <row r="37" spans="1:4" ht="12.75">
      <c r="A37" s="5">
        <f t="shared" si="0"/>
        <v>3.0000000000000013</v>
      </c>
      <c r="B37" s="1">
        <v>2.45</v>
      </c>
      <c r="D37"/>
    </row>
    <row r="38" spans="1:4" ht="12.75">
      <c r="A38" s="5">
        <f t="shared" si="0"/>
        <v>3.1000000000000014</v>
      </c>
      <c r="B38" s="1">
        <v>2.472</v>
      </c>
      <c r="D38"/>
    </row>
    <row r="39" spans="1:4" ht="12.75">
      <c r="A39" s="5">
        <f t="shared" si="0"/>
        <v>3.2000000000000015</v>
      </c>
      <c r="B39" s="1">
        <v>2.497</v>
      </c>
      <c r="D39"/>
    </row>
    <row r="40" spans="1:4" ht="12.75">
      <c r="A40" s="5">
        <f aca="true" t="shared" si="1" ref="A40:A56">A39+0.1</f>
        <v>3.3000000000000016</v>
      </c>
      <c r="B40" s="1">
        <v>2.523</v>
      </c>
      <c r="D40"/>
    </row>
    <row r="41" spans="1:4" ht="12.75">
      <c r="A41" s="5">
        <f t="shared" si="1"/>
        <v>3.4000000000000017</v>
      </c>
      <c r="B41" s="1">
        <v>2.544</v>
      </c>
      <c r="D41"/>
    </row>
    <row r="42" spans="1:4" ht="12.75">
      <c r="A42" s="5">
        <f t="shared" si="1"/>
        <v>3.5000000000000018</v>
      </c>
      <c r="B42" s="1">
        <v>2.577</v>
      </c>
      <c r="D42"/>
    </row>
    <row r="43" spans="1:4" ht="12.75">
      <c r="A43" s="5">
        <f t="shared" si="1"/>
        <v>3.600000000000002</v>
      </c>
      <c r="B43" s="1">
        <v>2.609</v>
      </c>
      <c r="D43"/>
    </row>
    <row r="44" spans="1:4" ht="12.75">
      <c r="A44" s="5">
        <f t="shared" si="1"/>
        <v>3.700000000000002</v>
      </c>
      <c r="B44" s="1">
        <v>2.642</v>
      </c>
      <c r="D44"/>
    </row>
    <row r="45" spans="1:4" ht="12.75">
      <c r="A45" s="5">
        <f t="shared" si="1"/>
        <v>3.800000000000002</v>
      </c>
      <c r="B45" s="1">
        <v>2.677</v>
      </c>
      <c r="D45"/>
    </row>
    <row r="46" spans="1:4" ht="12.75">
      <c r="A46" s="5">
        <f t="shared" si="1"/>
        <v>3.900000000000002</v>
      </c>
      <c r="B46" s="1">
        <v>2.715</v>
      </c>
      <c r="D46"/>
    </row>
    <row r="47" spans="1:4" ht="12.75">
      <c r="A47" s="5">
        <f t="shared" si="1"/>
        <v>4.000000000000002</v>
      </c>
      <c r="B47" s="1">
        <v>2.757</v>
      </c>
      <c r="D47"/>
    </row>
    <row r="48" spans="1:6" ht="12.75">
      <c r="A48" s="5">
        <f t="shared" si="1"/>
        <v>4.100000000000001</v>
      </c>
      <c r="B48" s="1">
        <v>2.802</v>
      </c>
      <c r="C48" s="30"/>
      <c r="D48" s="31"/>
      <c r="E48" s="31"/>
      <c r="F48" s="31"/>
    </row>
    <row r="49" spans="1:4" ht="12.75">
      <c r="A49" s="5">
        <f t="shared" si="1"/>
        <v>4.200000000000001</v>
      </c>
      <c r="B49" s="1">
        <v>2.856</v>
      </c>
      <c r="D49"/>
    </row>
    <row r="50" spans="1:4" ht="12.75">
      <c r="A50" s="5">
        <f t="shared" si="1"/>
        <v>4.300000000000001</v>
      </c>
      <c r="B50" s="1">
        <v>2.918</v>
      </c>
      <c r="D50"/>
    </row>
    <row r="51" spans="1:4" ht="12.75">
      <c r="A51" s="5">
        <f t="shared" si="1"/>
        <v>4.4</v>
      </c>
      <c r="B51" s="1">
        <v>2.987</v>
      </c>
      <c r="D51"/>
    </row>
    <row r="52" spans="1:4" ht="12.75">
      <c r="A52" s="5">
        <f t="shared" si="1"/>
        <v>4.5</v>
      </c>
      <c r="B52" s="1">
        <v>3.073</v>
      </c>
      <c r="D52"/>
    </row>
    <row r="53" spans="1:4" ht="12.75">
      <c r="A53" s="5">
        <f t="shared" si="1"/>
        <v>4.6</v>
      </c>
      <c r="B53" s="1">
        <v>3.176</v>
      </c>
      <c r="D53"/>
    </row>
    <row r="54" spans="1:4" ht="12.75">
      <c r="A54" s="5">
        <f t="shared" si="1"/>
        <v>4.699999999999999</v>
      </c>
      <c r="B54" s="1">
        <v>3.316</v>
      </c>
      <c r="D54"/>
    </row>
    <row r="55" spans="1:4" ht="12.75">
      <c r="A55" s="5">
        <f t="shared" si="1"/>
        <v>4.799999999999999</v>
      </c>
      <c r="B55" s="1">
        <v>3.516</v>
      </c>
      <c r="D55"/>
    </row>
    <row r="56" spans="1:4" ht="12.75">
      <c r="A56" s="5">
        <f t="shared" si="1"/>
        <v>4.899999999999999</v>
      </c>
      <c r="B56" s="1">
        <v>3.888</v>
      </c>
      <c r="D56"/>
    </row>
    <row r="57" spans="1:4" ht="12.75">
      <c r="A57" s="5">
        <v>4.95</v>
      </c>
      <c r="B57" s="1">
        <v>5.11</v>
      </c>
      <c r="D57"/>
    </row>
    <row r="58" spans="1:4" ht="12.75">
      <c r="A58" s="5">
        <f>A56+0.1</f>
        <v>4.999999999999998</v>
      </c>
      <c r="B58" s="1">
        <v>7.27</v>
      </c>
      <c r="D58"/>
    </row>
    <row r="59" spans="1:4" ht="12.75">
      <c r="A59" s="5">
        <f>5.02</f>
        <v>5.02</v>
      </c>
      <c r="B59" s="1">
        <v>8.832</v>
      </c>
      <c r="D59"/>
    </row>
    <row r="60" spans="1:4" ht="12.75">
      <c r="A60" s="5">
        <f aca="true" t="shared" si="2" ref="A60:A87">A59+0.02</f>
        <v>5.039999999999999</v>
      </c>
      <c r="B60" s="1">
        <v>9.228</v>
      </c>
      <c r="D60"/>
    </row>
    <row r="61" spans="1:4" ht="12.75">
      <c r="A61" s="5">
        <f t="shared" si="2"/>
        <v>5.059999999999999</v>
      </c>
      <c r="B61" s="1">
        <v>9.485</v>
      </c>
      <c r="D61"/>
    </row>
    <row r="62" spans="1:4" ht="12.75">
      <c r="A62" s="5">
        <f t="shared" si="2"/>
        <v>5.079999999999998</v>
      </c>
      <c r="B62" s="1">
        <v>9.68</v>
      </c>
      <c r="D62"/>
    </row>
    <row r="63" spans="1:4" ht="12.75">
      <c r="A63" s="5">
        <f t="shared" si="2"/>
        <v>5.099999999999998</v>
      </c>
      <c r="B63" s="1">
        <v>9.836</v>
      </c>
      <c r="D63"/>
    </row>
    <row r="64" spans="1:4" ht="12.75">
      <c r="A64" s="5">
        <f t="shared" si="2"/>
        <v>5.119999999999997</v>
      </c>
      <c r="B64" s="1">
        <v>9.965</v>
      </c>
      <c r="D64"/>
    </row>
    <row r="65" spans="1:4" ht="12.75">
      <c r="A65" s="5">
        <f t="shared" si="2"/>
        <v>5.139999999999997</v>
      </c>
      <c r="B65" s="1">
        <v>10.075</v>
      </c>
      <c r="D65"/>
    </row>
    <row r="66" spans="1:4" ht="12.75">
      <c r="A66" s="5">
        <f t="shared" si="2"/>
        <v>5.159999999999997</v>
      </c>
      <c r="B66" s="1">
        <v>10.171</v>
      </c>
      <c r="D66"/>
    </row>
    <row r="67" spans="1:4" ht="12.75">
      <c r="A67" s="5">
        <f t="shared" si="2"/>
        <v>5.179999999999996</v>
      </c>
      <c r="B67" s="1">
        <v>10.253</v>
      </c>
      <c r="D67"/>
    </row>
    <row r="68" spans="1:4" ht="12.75">
      <c r="A68" s="5">
        <f t="shared" si="2"/>
        <v>5.199999999999996</v>
      </c>
      <c r="B68" s="1">
        <v>10.328</v>
      </c>
      <c r="D68"/>
    </row>
    <row r="69" spans="1:4" ht="12.75">
      <c r="A69" s="5">
        <f t="shared" si="2"/>
        <v>5.219999999999995</v>
      </c>
      <c r="B69" s="1">
        <v>10.393</v>
      </c>
      <c r="D69"/>
    </row>
    <row r="70" spans="1:4" ht="12.75">
      <c r="A70" s="5">
        <f t="shared" si="2"/>
        <v>5.239999999999995</v>
      </c>
      <c r="B70" s="1">
        <v>10.452</v>
      </c>
      <c r="D70"/>
    </row>
    <row r="71" spans="1:4" ht="12.75">
      <c r="A71" s="5">
        <f t="shared" si="2"/>
        <v>5.2599999999999945</v>
      </c>
      <c r="B71" s="1">
        <v>10.504</v>
      </c>
      <c r="D71"/>
    </row>
    <row r="72" spans="1:4" ht="12.75">
      <c r="A72" s="5">
        <f t="shared" si="2"/>
        <v>5.279999999999994</v>
      </c>
      <c r="B72" s="1">
        <v>10.551</v>
      </c>
      <c r="D72"/>
    </row>
    <row r="73" spans="1:4" ht="12.75">
      <c r="A73" s="5">
        <f t="shared" si="2"/>
        <v>5.299999999999994</v>
      </c>
      <c r="B73" s="1">
        <v>10.595</v>
      </c>
      <c r="D73"/>
    </row>
    <row r="74" spans="1:4" ht="12.75">
      <c r="A74" s="5">
        <f t="shared" si="2"/>
        <v>5.319999999999993</v>
      </c>
      <c r="B74" s="1">
        <v>10.633</v>
      </c>
      <c r="D74"/>
    </row>
    <row r="75" spans="1:4" ht="12.75">
      <c r="A75" s="5">
        <f t="shared" si="2"/>
        <v>5.339999999999993</v>
      </c>
      <c r="B75" s="1">
        <v>10.67</v>
      </c>
      <c r="D75"/>
    </row>
    <row r="76" spans="1:4" ht="12.75">
      <c r="A76" s="5">
        <f t="shared" si="2"/>
        <v>5.359999999999992</v>
      </c>
      <c r="B76" s="1">
        <v>10.705</v>
      </c>
      <c r="D76"/>
    </row>
    <row r="77" spans="1:4" ht="12.75">
      <c r="A77" s="5">
        <f t="shared" si="2"/>
        <v>5.379999999999992</v>
      </c>
      <c r="B77" s="1">
        <v>10.735</v>
      </c>
      <c r="D77"/>
    </row>
    <row r="78" spans="1:4" ht="12.75">
      <c r="A78" s="5">
        <f t="shared" si="2"/>
        <v>5.3999999999999915</v>
      </c>
      <c r="B78" s="1">
        <v>10.764</v>
      </c>
      <c r="D78"/>
    </row>
    <row r="79" spans="1:4" ht="12.75">
      <c r="A79" s="5">
        <f t="shared" si="2"/>
        <v>5.419999999999991</v>
      </c>
      <c r="B79" s="1">
        <v>10.792</v>
      </c>
      <c r="D79"/>
    </row>
    <row r="80" spans="1:4" ht="12.75">
      <c r="A80" s="5">
        <f t="shared" si="2"/>
        <v>5.439999999999991</v>
      </c>
      <c r="B80" s="1">
        <v>10.819</v>
      </c>
      <c r="D80"/>
    </row>
    <row r="81" spans="1:4" ht="12.75">
      <c r="A81" s="5">
        <f t="shared" si="2"/>
        <v>5.45999999999999</v>
      </c>
      <c r="B81" s="1">
        <v>10.843</v>
      </c>
      <c r="D81"/>
    </row>
    <row r="82" spans="1:4" ht="12.75">
      <c r="A82" s="5">
        <f t="shared" si="2"/>
        <v>5.47999999999999</v>
      </c>
      <c r="B82" s="1">
        <v>10.867</v>
      </c>
      <c r="D82"/>
    </row>
    <row r="83" spans="1:4" ht="12.75">
      <c r="A83" s="5">
        <f t="shared" si="2"/>
        <v>5.499999999999989</v>
      </c>
      <c r="B83" s="1">
        <v>10.888</v>
      </c>
      <c r="D83"/>
    </row>
    <row r="84" spans="1:4" ht="12.75">
      <c r="A84" s="5">
        <f t="shared" si="2"/>
        <v>5.519999999999989</v>
      </c>
      <c r="B84" s="1">
        <v>10.909</v>
      </c>
      <c r="D84"/>
    </row>
    <row r="85" spans="1:4" ht="12.75">
      <c r="A85" s="5">
        <f t="shared" si="2"/>
        <v>5.5399999999999885</v>
      </c>
      <c r="B85" s="1">
        <v>10.93</v>
      </c>
      <c r="D85"/>
    </row>
    <row r="86" spans="1:4" ht="12.75">
      <c r="A86" s="5">
        <f t="shared" si="2"/>
        <v>5.559999999999988</v>
      </c>
      <c r="B86" s="1">
        <v>10.949</v>
      </c>
      <c r="D86"/>
    </row>
    <row r="87" spans="1:4" ht="12.75">
      <c r="A87" s="5">
        <f t="shared" si="2"/>
        <v>5.579999999999988</v>
      </c>
      <c r="B87" s="1">
        <v>10.967</v>
      </c>
      <c r="D87"/>
    </row>
    <row r="88" spans="1:4" ht="12.75">
      <c r="A88" s="5">
        <v>5.6</v>
      </c>
      <c r="B88" s="1">
        <v>10.984</v>
      </c>
      <c r="D88"/>
    </row>
    <row r="89" spans="1:4" ht="12.75">
      <c r="A89" s="5">
        <f aca="true" t="shared" si="3" ref="A89:A116">A88+0.05</f>
        <v>5.6499999999999995</v>
      </c>
      <c r="B89" s="1">
        <v>11.025</v>
      </c>
      <c r="D89"/>
    </row>
    <row r="90" spans="1:4" ht="12.75">
      <c r="A90" s="5">
        <f t="shared" si="3"/>
        <v>5.699999999999999</v>
      </c>
      <c r="B90" s="1">
        <v>11.063</v>
      </c>
      <c r="D90"/>
    </row>
    <row r="91" spans="1:4" ht="12.75">
      <c r="A91" s="5">
        <f t="shared" si="3"/>
        <v>5.749999999999999</v>
      </c>
      <c r="B91" s="1">
        <v>11.098</v>
      </c>
      <c r="D91"/>
    </row>
    <row r="92" spans="1:4" ht="12.75">
      <c r="A92" s="5">
        <f t="shared" si="3"/>
        <v>5.799999999999999</v>
      </c>
      <c r="B92" s="1">
        <v>11.131</v>
      </c>
      <c r="D92"/>
    </row>
    <row r="93" spans="1:4" ht="12.75">
      <c r="A93" s="5">
        <f t="shared" si="3"/>
        <v>5.849999999999999</v>
      </c>
      <c r="B93" s="1">
        <v>11.161</v>
      </c>
      <c r="D93"/>
    </row>
    <row r="94" spans="1:4" ht="12.75">
      <c r="A94" s="5">
        <f t="shared" si="3"/>
        <v>5.899999999999999</v>
      </c>
      <c r="B94" s="1">
        <v>11.189</v>
      </c>
      <c r="D94"/>
    </row>
    <row r="95" spans="1:4" ht="12.75">
      <c r="A95" s="5">
        <f t="shared" si="3"/>
        <v>5.949999999999998</v>
      </c>
      <c r="B95" s="1">
        <v>11.215</v>
      </c>
      <c r="D95"/>
    </row>
    <row r="96" spans="1:4" ht="12.75">
      <c r="A96" s="5">
        <f t="shared" si="3"/>
        <v>5.999999999999998</v>
      </c>
      <c r="B96" s="1">
        <v>11.239</v>
      </c>
      <c r="D96"/>
    </row>
    <row r="97" spans="1:4" ht="12.75">
      <c r="A97" s="5">
        <f t="shared" si="3"/>
        <v>6.049999999999998</v>
      </c>
      <c r="B97" s="1">
        <v>11.262</v>
      </c>
      <c r="D97"/>
    </row>
    <row r="98" spans="1:4" ht="12.75">
      <c r="A98" s="5">
        <f t="shared" si="3"/>
        <v>6.099999999999998</v>
      </c>
      <c r="B98" s="1">
        <v>11.283</v>
      </c>
      <c r="D98"/>
    </row>
    <row r="99" spans="1:4" ht="12.75">
      <c r="A99" s="5">
        <f t="shared" si="3"/>
        <v>6.149999999999998</v>
      </c>
      <c r="B99" s="1">
        <v>11.304</v>
      </c>
      <c r="D99"/>
    </row>
    <row r="100" spans="1:4" ht="12.75">
      <c r="A100" s="5">
        <f t="shared" si="3"/>
        <v>6.1999999999999975</v>
      </c>
      <c r="B100" s="1">
        <v>11.325</v>
      </c>
      <c r="D100"/>
    </row>
    <row r="101" spans="1:4" ht="12.75">
      <c r="A101" s="5">
        <f t="shared" si="3"/>
        <v>6.249999999999997</v>
      </c>
      <c r="B101" s="1">
        <v>11.344</v>
      </c>
      <c r="D101"/>
    </row>
    <row r="102" spans="1:4" ht="12.75">
      <c r="A102" s="5">
        <f t="shared" si="3"/>
        <v>6.299999999999997</v>
      </c>
      <c r="B102" s="1">
        <v>11.362</v>
      </c>
      <c r="D102"/>
    </row>
    <row r="103" spans="1:4" ht="12.75">
      <c r="A103" s="5">
        <f t="shared" si="3"/>
        <v>6.349999999999997</v>
      </c>
      <c r="B103" s="1">
        <v>11.379</v>
      </c>
      <c r="D103"/>
    </row>
    <row r="104" spans="1:4" ht="12.75">
      <c r="A104" s="5">
        <f t="shared" si="3"/>
        <v>6.399999999999997</v>
      </c>
      <c r="B104" s="1">
        <v>11.396</v>
      </c>
      <c r="D104"/>
    </row>
    <row r="105" spans="1:4" ht="12.75">
      <c r="A105" s="5">
        <f t="shared" si="3"/>
        <v>6.449999999999997</v>
      </c>
      <c r="B105" s="1">
        <v>11.41</v>
      </c>
      <c r="D105"/>
    </row>
    <row r="106" spans="1:4" ht="12.75">
      <c r="A106" s="5">
        <f t="shared" si="3"/>
        <v>6.4999999999999964</v>
      </c>
      <c r="B106" s="1">
        <v>11.426</v>
      </c>
      <c r="D106"/>
    </row>
    <row r="107" spans="1:4" ht="12.75">
      <c r="A107" s="5">
        <f t="shared" si="3"/>
        <v>6.549999999999996</v>
      </c>
      <c r="B107" s="1">
        <v>11.433</v>
      </c>
      <c r="D107"/>
    </row>
    <row r="108" spans="1:4" ht="12.75">
      <c r="A108" s="5">
        <f t="shared" si="3"/>
        <v>6.599999999999996</v>
      </c>
      <c r="B108" s="1">
        <v>11.447</v>
      </c>
      <c r="D108"/>
    </row>
    <row r="109" spans="1:4" ht="12.75">
      <c r="A109" s="5">
        <f t="shared" si="3"/>
        <v>6.649999999999996</v>
      </c>
      <c r="B109" s="1">
        <v>11.461</v>
      </c>
      <c r="D109"/>
    </row>
    <row r="110" spans="1:4" ht="12.75">
      <c r="A110" s="5">
        <f t="shared" si="3"/>
        <v>6.699999999999996</v>
      </c>
      <c r="B110" s="1">
        <v>11.473</v>
      </c>
      <c r="D110"/>
    </row>
    <row r="111" spans="1:4" ht="12.75">
      <c r="A111" s="5">
        <f t="shared" si="3"/>
        <v>6.749999999999996</v>
      </c>
      <c r="B111" s="1">
        <v>11.485</v>
      </c>
      <c r="D111"/>
    </row>
    <row r="112" spans="1:4" ht="12.75">
      <c r="A112" s="5">
        <f t="shared" si="3"/>
        <v>6.799999999999995</v>
      </c>
      <c r="B112" s="1">
        <v>11.499</v>
      </c>
      <c r="D112"/>
    </row>
    <row r="113" spans="1:4" ht="12.75">
      <c r="A113" s="5">
        <f t="shared" si="3"/>
        <v>6.849999999999995</v>
      </c>
      <c r="B113" s="1">
        <v>11.51</v>
      </c>
      <c r="D113"/>
    </row>
    <row r="114" spans="1:4" ht="12.75">
      <c r="A114" s="5">
        <f t="shared" si="3"/>
        <v>6.899999999999995</v>
      </c>
      <c r="B114" s="1">
        <v>11.522</v>
      </c>
      <c r="D114"/>
    </row>
    <row r="115" spans="1:4" ht="12.75">
      <c r="A115" s="5">
        <f t="shared" si="3"/>
        <v>6.949999999999995</v>
      </c>
      <c r="B115" s="1">
        <v>11.533</v>
      </c>
      <c r="D115"/>
    </row>
    <row r="116" spans="1:4" ht="12.75">
      <c r="A116" s="5">
        <f t="shared" si="3"/>
        <v>6.999999999999995</v>
      </c>
      <c r="B116" s="1">
        <v>11.545</v>
      </c>
      <c r="D116"/>
    </row>
    <row r="117" spans="1:4" ht="12.75">
      <c r="A117" s="3"/>
      <c r="B117"/>
      <c r="D117"/>
    </row>
    <row r="118" spans="1:4" ht="12.75">
      <c r="A118" s="3"/>
      <c r="B118"/>
      <c r="D118"/>
    </row>
    <row r="119" spans="1:4" ht="12.75">
      <c r="A119" s="3"/>
      <c r="B119"/>
      <c r="D119"/>
    </row>
    <row r="120" spans="1:4" ht="12.75">
      <c r="A120" s="3"/>
      <c r="B120"/>
      <c r="D120"/>
    </row>
    <row r="121" spans="1:4" ht="12.75">
      <c r="A121" s="3"/>
      <c r="B121"/>
      <c r="D121"/>
    </row>
    <row r="122" spans="1:4" ht="12.75">
      <c r="A122" s="3"/>
      <c r="B122"/>
      <c r="D122"/>
    </row>
    <row r="123" spans="1:4" ht="12.75">
      <c r="A123" s="3"/>
      <c r="B123"/>
      <c r="D123"/>
    </row>
    <row r="124" spans="1:4" ht="12.75">
      <c r="A124" s="3"/>
      <c r="B124"/>
      <c r="D124"/>
    </row>
    <row r="125" spans="1:4" ht="12.75">
      <c r="A125" s="3"/>
      <c r="B125"/>
      <c r="D125"/>
    </row>
    <row r="126" spans="1:4" ht="12.75">
      <c r="A126" s="3"/>
      <c r="B126"/>
      <c r="D126"/>
    </row>
  </sheetData>
  <sheetProtection/>
  <mergeCells count="2">
    <mergeCell ref="C48:F48"/>
    <mergeCell ref="A2:E2"/>
  </mergeCells>
  <printOptions/>
  <pageMargins left="0.7480314960629921" right="0.7480314960629921" top="0.984251968503937" bottom="0.984251968503937" header="0" footer="0"/>
  <pageSetup firstPageNumber="5" useFirstPageNumber="1" horizontalDpi="1200" verticalDpi="1200" orientation="landscape" paperSize="9" r:id="rId1"/>
  <headerFooter alignWithMargins="0">
    <oddHeader>&amp;LModelado matemático en Farmacia mediante hoja de cálculo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26"/>
  <sheetViews>
    <sheetView zoomScalePageLayoutView="0" workbookViewId="0" topLeftCell="A42">
      <selection activeCell="E100" sqref="E100"/>
    </sheetView>
  </sheetViews>
  <sheetFormatPr defaultColWidth="11.421875" defaultRowHeight="12.75"/>
  <cols>
    <col min="1" max="1" width="9.28125" style="0" customWidth="1"/>
    <col min="2" max="2" width="8.00390625" style="1" customWidth="1"/>
    <col min="3" max="3" width="9.00390625" style="0" customWidth="1"/>
    <col min="4" max="4" width="14.140625" style="3" customWidth="1"/>
    <col min="5" max="5" width="15.421875" style="0" customWidth="1"/>
    <col min="6" max="6" width="9.28125" style="0" customWidth="1"/>
    <col min="7" max="7" width="9.140625" style="0" customWidth="1"/>
    <col min="8" max="8" width="7.7109375" style="0" customWidth="1"/>
    <col min="9" max="9" width="9.00390625" style="0" customWidth="1"/>
  </cols>
  <sheetData>
    <row r="1" ht="15.75">
      <c r="A1" s="17" t="s">
        <v>3</v>
      </c>
    </row>
    <row r="2" spans="1:5" ht="12.75">
      <c r="A2" s="32" t="s">
        <v>23</v>
      </c>
      <c r="B2" s="32"/>
      <c r="C2" s="32"/>
      <c r="D2" s="32"/>
      <c r="E2" s="32"/>
    </row>
    <row r="3" spans="1:5" ht="12.75">
      <c r="A3" s="4"/>
      <c r="B3" s="4"/>
      <c r="C3" s="4"/>
      <c r="D3" s="4"/>
      <c r="E3" s="4"/>
    </row>
    <row r="4" spans="1:5" ht="12.75">
      <c r="A4" s="4"/>
      <c r="B4" s="4"/>
      <c r="C4" s="4"/>
      <c r="D4" s="4"/>
      <c r="E4" s="4"/>
    </row>
    <row r="5" spans="1:5" ht="38.25">
      <c r="A5" s="9" t="s">
        <v>4</v>
      </c>
      <c r="C5" s="19" t="s">
        <v>6</v>
      </c>
      <c r="D5" s="20" t="s">
        <v>7</v>
      </c>
      <c r="E5" s="21" t="s">
        <v>25</v>
      </c>
    </row>
    <row r="6" spans="1:5" ht="14.25">
      <c r="A6" s="6" t="s">
        <v>5</v>
      </c>
      <c r="B6" s="27" t="s">
        <v>0</v>
      </c>
      <c r="C6" s="13" t="s">
        <v>1</v>
      </c>
      <c r="D6" s="18" t="s">
        <v>2</v>
      </c>
      <c r="E6" s="12" t="s">
        <v>26</v>
      </c>
    </row>
    <row r="7" spans="1:5" ht="12.75">
      <c r="A7" s="5">
        <v>0</v>
      </c>
      <c r="B7" s="1">
        <v>2.046</v>
      </c>
      <c r="E7" s="11">
        <f>(A7+50)*(10^(-B7))</f>
        <v>0.44974879076501767</v>
      </c>
    </row>
    <row r="8" spans="1:5" ht="12.75">
      <c r="A8" s="5">
        <f>A7+0.1</f>
        <v>0.1</v>
      </c>
      <c r="B8" s="1">
        <v>2.055</v>
      </c>
      <c r="C8" s="7">
        <f aca="true" t="shared" si="0" ref="C8:C39">(B8-B7)/(A8-A7)</f>
        <v>0.09000000000000341</v>
      </c>
      <c r="E8" s="11">
        <f aca="true" t="shared" si="1" ref="E8:E71">(A8+50)*(10^(-B8))</f>
        <v>0.4414054853770147</v>
      </c>
    </row>
    <row r="9" spans="1:5" ht="12.75">
      <c r="A9" s="5">
        <f aca="true" t="shared" si="2" ref="A9:A56">A8+0.1</f>
        <v>0.2</v>
      </c>
      <c r="B9" s="1">
        <v>2.066</v>
      </c>
      <c r="C9" s="7">
        <f t="shared" si="0"/>
        <v>0.10999999999999677</v>
      </c>
      <c r="D9" s="8">
        <f aca="true" t="shared" si="3" ref="D9:D40">(C9-C8)/(A8-A7)</f>
        <v>0.19999999999993356</v>
      </c>
      <c r="E9" s="11">
        <f t="shared" si="1"/>
        <v>0.43122478779570844</v>
      </c>
    </row>
    <row r="10" spans="1:5" ht="12.75">
      <c r="A10" s="5">
        <f t="shared" si="2"/>
        <v>0.30000000000000004</v>
      </c>
      <c r="B10" s="1">
        <v>2.074</v>
      </c>
      <c r="C10" s="7">
        <f t="shared" si="0"/>
        <v>0.08000000000000004</v>
      </c>
      <c r="D10" s="8">
        <f t="shared" si="3"/>
        <v>-0.29999999999996724</v>
      </c>
      <c r="E10" s="11">
        <f t="shared" si="1"/>
        <v>0.4241973831554305</v>
      </c>
    </row>
    <row r="11" spans="1:5" ht="12.75">
      <c r="A11" s="5">
        <f t="shared" si="2"/>
        <v>0.4</v>
      </c>
      <c r="B11" s="1">
        <v>2.085</v>
      </c>
      <c r="C11" s="7">
        <f t="shared" si="0"/>
        <v>0.11000000000000124</v>
      </c>
      <c r="D11" s="8">
        <f t="shared" si="3"/>
        <v>0.3000000000000118</v>
      </c>
      <c r="E11" s="11">
        <f t="shared" si="1"/>
        <v>0.41441029557332365</v>
      </c>
    </row>
    <row r="12" spans="1:5" ht="12.75">
      <c r="A12" s="5">
        <f t="shared" si="2"/>
        <v>0.5</v>
      </c>
      <c r="B12" s="1">
        <v>2.095</v>
      </c>
      <c r="C12" s="7">
        <f t="shared" si="0"/>
        <v>0.10000000000000234</v>
      </c>
      <c r="D12" s="8">
        <f t="shared" si="3"/>
        <v>-0.09999999999998901</v>
      </c>
      <c r="E12" s="11">
        <f t="shared" si="1"/>
        <v>0.4057806917037362</v>
      </c>
    </row>
    <row r="13" spans="1:5" ht="12.75">
      <c r="A13" s="5">
        <f t="shared" si="2"/>
        <v>0.6</v>
      </c>
      <c r="B13" s="1">
        <v>2.104</v>
      </c>
      <c r="C13" s="7">
        <f t="shared" si="0"/>
        <v>0.08999999999999898</v>
      </c>
      <c r="D13" s="8">
        <f t="shared" si="3"/>
        <v>-0.10000000000003356</v>
      </c>
      <c r="E13" s="11">
        <f t="shared" si="1"/>
        <v>0.39824516958571965</v>
      </c>
    </row>
    <row r="14" spans="1:5" ht="12.75">
      <c r="A14" s="5">
        <f t="shared" si="2"/>
        <v>0.7</v>
      </c>
      <c r="B14" s="1">
        <v>2.114</v>
      </c>
      <c r="C14" s="7">
        <f t="shared" si="0"/>
        <v>0.0999999999999979</v>
      </c>
      <c r="D14" s="8">
        <f t="shared" si="3"/>
        <v>0.09999999999998915</v>
      </c>
      <c r="E14" s="11">
        <f t="shared" si="1"/>
        <v>0.3899491332253109</v>
      </c>
    </row>
    <row r="15" spans="1:7" ht="12.75">
      <c r="A15" s="5">
        <f t="shared" si="2"/>
        <v>0.7999999999999999</v>
      </c>
      <c r="B15" s="1">
        <v>2.125</v>
      </c>
      <c r="C15" s="7">
        <f t="shared" si="0"/>
        <v>0.11000000000000124</v>
      </c>
      <c r="D15" s="8">
        <f t="shared" si="3"/>
        <v>0.10000000000003342</v>
      </c>
      <c r="E15" s="11">
        <f t="shared" si="1"/>
        <v>0.38094625834088747</v>
      </c>
      <c r="G15" s="2"/>
    </row>
    <row r="16" spans="1:5" ht="12.75">
      <c r="A16" s="5">
        <f t="shared" si="2"/>
        <v>0.8999999999999999</v>
      </c>
      <c r="B16" s="1">
        <v>2.135</v>
      </c>
      <c r="C16" s="7">
        <f t="shared" si="0"/>
        <v>0.0999999999999979</v>
      </c>
      <c r="D16" s="8">
        <f t="shared" si="3"/>
        <v>-0.10000000000003342</v>
      </c>
      <c r="E16" s="11">
        <f t="shared" si="1"/>
        <v>0.3730076873677022</v>
      </c>
    </row>
    <row r="17" spans="1:5" ht="12.75">
      <c r="A17" s="5">
        <f t="shared" si="2"/>
        <v>0.9999999999999999</v>
      </c>
      <c r="B17" s="1">
        <v>2.148</v>
      </c>
      <c r="C17" s="7">
        <f t="shared" si="0"/>
        <v>0.13000000000000347</v>
      </c>
      <c r="D17" s="8">
        <f t="shared" si="3"/>
        <v>0.30000000000005583</v>
      </c>
      <c r="E17" s="11">
        <f t="shared" si="1"/>
        <v>0.36271889196319734</v>
      </c>
    </row>
    <row r="18" spans="1:5" ht="12.75">
      <c r="A18" s="5">
        <f t="shared" si="2"/>
        <v>1.0999999999999999</v>
      </c>
      <c r="B18" s="1">
        <v>2.158</v>
      </c>
      <c r="C18" s="7">
        <f t="shared" si="0"/>
        <v>0.0999999999999979</v>
      </c>
      <c r="D18" s="8">
        <f t="shared" si="3"/>
        <v>-0.30000000000005583</v>
      </c>
      <c r="E18" s="11">
        <f t="shared" si="1"/>
        <v>0.3551574262878751</v>
      </c>
    </row>
    <row r="19" spans="1:5" ht="12.75">
      <c r="A19" s="5">
        <f t="shared" si="2"/>
        <v>1.2</v>
      </c>
      <c r="B19" s="1">
        <v>2.169</v>
      </c>
      <c r="C19" s="7">
        <f t="shared" si="0"/>
        <v>0.11000000000000111</v>
      </c>
      <c r="D19" s="8">
        <f t="shared" si="3"/>
        <v>0.10000000000003217</v>
      </c>
      <c r="E19" s="11">
        <f t="shared" si="1"/>
        <v>0.3469524518966654</v>
      </c>
    </row>
    <row r="20" spans="1:5" ht="12.75">
      <c r="A20" s="5">
        <f t="shared" si="2"/>
        <v>1.3</v>
      </c>
      <c r="B20" s="1">
        <v>2.181</v>
      </c>
      <c r="C20" s="7">
        <f t="shared" si="0"/>
        <v>0.12</v>
      </c>
      <c r="D20" s="8">
        <f t="shared" si="3"/>
        <v>0.09999999999998876</v>
      </c>
      <c r="E20" s="11">
        <f t="shared" si="1"/>
        <v>0.33815620826033677</v>
      </c>
    </row>
    <row r="21" spans="1:5" ht="12.75">
      <c r="A21" s="5">
        <f t="shared" si="2"/>
        <v>1.4000000000000001</v>
      </c>
      <c r="B21" s="1">
        <v>2.193</v>
      </c>
      <c r="C21" s="7">
        <f t="shared" si="0"/>
        <v>0.12</v>
      </c>
      <c r="D21" s="8">
        <f t="shared" si="3"/>
        <v>0</v>
      </c>
      <c r="E21" s="11">
        <f t="shared" si="1"/>
        <v>0.3295817223647728</v>
      </c>
    </row>
    <row r="22" spans="1:5" ht="12.75">
      <c r="A22" s="5">
        <f t="shared" si="2"/>
        <v>1.5000000000000002</v>
      </c>
      <c r="B22" s="1">
        <v>2.205</v>
      </c>
      <c r="C22" s="7">
        <f t="shared" si="0"/>
        <v>0.12</v>
      </c>
      <c r="D22" s="8">
        <f t="shared" si="3"/>
        <v>0</v>
      </c>
      <c r="E22" s="11">
        <f t="shared" si="1"/>
        <v>0.3212234402734458</v>
      </c>
    </row>
    <row r="23" spans="1:5" ht="12.75">
      <c r="A23" s="5">
        <f t="shared" si="2"/>
        <v>1.6000000000000003</v>
      </c>
      <c r="B23" s="1">
        <v>2.217</v>
      </c>
      <c r="C23" s="7">
        <f t="shared" si="0"/>
        <v>0.12</v>
      </c>
      <c r="D23" s="8">
        <f t="shared" si="3"/>
        <v>0</v>
      </c>
      <c r="E23" s="11">
        <f t="shared" si="1"/>
        <v>0.3130759460676686</v>
      </c>
    </row>
    <row r="24" spans="1:5" ht="12.75">
      <c r="A24" s="5">
        <f t="shared" si="2"/>
        <v>1.7000000000000004</v>
      </c>
      <c r="B24" s="1">
        <v>2.23</v>
      </c>
      <c r="C24" s="7">
        <f t="shared" si="0"/>
        <v>0.1299999999999989</v>
      </c>
      <c r="D24" s="8">
        <f t="shared" si="3"/>
        <v>0.0999999999999889</v>
      </c>
      <c r="E24" s="11">
        <f t="shared" si="1"/>
        <v>0.3044321698188395</v>
      </c>
    </row>
    <row r="25" spans="1:5" ht="12.75">
      <c r="A25" s="5">
        <f t="shared" si="2"/>
        <v>1.8000000000000005</v>
      </c>
      <c r="B25" s="1">
        <v>2.244</v>
      </c>
      <c r="C25" s="7">
        <f t="shared" si="0"/>
        <v>0.14000000000000223</v>
      </c>
      <c r="D25" s="8">
        <f t="shared" si="3"/>
        <v>0.10000000000003331</v>
      </c>
      <c r="E25" s="11">
        <f t="shared" si="1"/>
        <v>0.2953450930414269</v>
      </c>
    </row>
    <row r="26" spans="1:5" ht="12.75">
      <c r="A26" s="5">
        <f t="shared" si="2"/>
        <v>1.9000000000000006</v>
      </c>
      <c r="B26" s="1">
        <v>2.258</v>
      </c>
      <c r="C26" s="7">
        <f t="shared" si="0"/>
        <v>0.1399999999999978</v>
      </c>
      <c r="D26" s="8">
        <f t="shared" si="3"/>
        <v>-4.4408920985006224E-14</v>
      </c>
      <c r="E26" s="11">
        <f t="shared" si="1"/>
        <v>0.286528190986713</v>
      </c>
    </row>
    <row r="27" spans="1:5" ht="12.75">
      <c r="A27" s="5">
        <f t="shared" si="2"/>
        <v>2.0000000000000004</v>
      </c>
      <c r="B27" s="1">
        <v>2.272</v>
      </c>
      <c r="C27" s="7">
        <f t="shared" si="0"/>
        <v>0.1399999999999981</v>
      </c>
      <c r="D27" s="8">
        <f t="shared" si="3"/>
        <v>3.0531133177191777E-15</v>
      </c>
      <c r="E27" s="11">
        <f t="shared" si="1"/>
        <v>0.2779734668864252</v>
      </c>
    </row>
    <row r="28" spans="1:5" ht="12.75">
      <c r="A28" s="5">
        <f t="shared" si="2"/>
        <v>2.1000000000000005</v>
      </c>
      <c r="B28" s="1">
        <v>2.287</v>
      </c>
      <c r="C28" s="7">
        <f t="shared" si="0"/>
        <v>0.1500000000000011</v>
      </c>
      <c r="D28" s="8">
        <f t="shared" si="3"/>
        <v>0.1000000000000302</v>
      </c>
      <c r="E28" s="11">
        <f t="shared" si="1"/>
        <v>0.269052928390749</v>
      </c>
    </row>
    <row r="29" spans="1:5" ht="12.75">
      <c r="A29" s="5">
        <f t="shared" si="2"/>
        <v>2.2000000000000006</v>
      </c>
      <c r="B29" s="1">
        <v>2.303</v>
      </c>
      <c r="C29" s="7">
        <f t="shared" si="0"/>
        <v>0.16</v>
      </c>
      <c r="D29" s="8">
        <f t="shared" si="3"/>
        <v>0.0999999999999889</v>
      </c>
      <c r="E29" s="11">
        <f t="shared" si="1"/>
        <v>0.2598187583590045</v>
      </c>
    </row>
    <row r="30" spans="1:5" ht="12.75">
      <c r="A30" s="5">
        <f t="shared" si="2"/>
        <v>2.3000000000000007</v>
      </c>
      <c r="B30" s="1">
        <v>2.319</v>
      </c>
      <c r="C30" s="7">
        <f t="shared" si="0"/>
        <v>0.16</v>
      </c>
      <c r="D30" s="8">
        <f t="shared" si="3"/>
        <v>0</v>
      </c>
      <c r="E30" s="11">
        <f t="shared" si="1"/>
        <v>0.2509005936369883</v>
      </c>
    </row>
    <row r="31" spans="1:5" ht="12.75">
      <c r="A31" s="5">
        <f t="shared" si="2"/>
        <v>2.400000000000001</v>
      </c>
      <c r="B31" s="1">
        <v>2.334</v>
      </c>
      <c r="C31" s="7">
        <f t="shared" si="0"/>
        <v>0.1500000000000011</v>
      </c>
      <c r="D31" s="8">
        <f t="shared" si="3"/>
        <v>-0.0999999999999889</v>
      </c>
      <c r="E31" s="11">
        <f t="shared" si="1"/>
        <v>0.24284618594181467</v>
      </c>
    </row>
    <row r="32" spans="1:5" ht="12.75">
      <c r="A32" s="5">
        <f t="shared" si="2"/>
        <v>2.500000000000001</v>
      </c>
      <c r="B32" s="1">
        <v>2.352</v>
      </c>
      <c r="C32" s="7">
        <f t="shared" si="0"/>
        <v>0.17999999999999777</v>
      </c>
      <c r="D32" s="8">
        <f t="shared" si="3"/>
        <v>0.2999999999999664</v>
      </c>
      <c r="E32" s="11">
        <f t="shared" si="1"/>
        <v>0.233431415421282</v>
      </c>
    </row>
    <row r="33" spans="1:5" ht="12.75">
      <c r="A33" s="5">
        <f t="shared" si="2"/>
        <v>2.600000000000001</v>
      </c>
      <c r="B33" s="1">
        <v>2.369</v>
      </c>
      <c r="C33" s="7">
        <f t="shared" si="0"/>
        <v>0.17000000000000334</v>
      </c>
      <c r="D33" s="8">
        <f t="shared" si="3"/>
        <v>-0.09999999999994422</v>
      </c>
      <c r="E33" s="11">
        <f t="shared" si="1"/>
        <v>0.22489807811573423</v>
      </c>
    </row>
    <row r="34" spans="1:5" ht="12.75">
      <c r="A34" s="5">
        <f t="shared" si="2"/>
        <v>2.700000000000001</v>
      </c>
      <c r="B34" s="1">
        <v>2.389</v>
      </c>
      <c r="C34" s="7">
        <f t="shared" si="0"/>
        <v>0.19999999999999557</v>
      </c>
      <c r="D34" s="8">
        <f t="shared" si="3"/>
        <v>0.299999999999922</v>
      </c>
      <c r="E34" s="11">
        <f t="shared" si="1"/>
        <v>0.21518431659732865</v>
      </c>
    </row>
    <row r="35" spans="1:5" ht="12.75">
      <c r="A35" s="5">
        <f t="shared" si="2"/>
        <v>2.800000000000001</v>
      </c>
      <c r="B35" s="1">
        <v>2.404</v>
      </c>
      <c r="C35" s="7">
        <f t="shared" si="0"/>
        <v>0.1500000000000011</v>
      </c>
      <c r="D35" s="8">
        <f t="shared" si="3"/>
        <v>-0.4999999999999442</v>
      </c>
      <c r="E35" s="11">
        <f t="shared" si="1"/>
        <v>0.20827345549574697</v>
      </c>
    </row>
    <row r="36" spans="1:5" ht="12.75">
      <c r="A36" s="5">
        <f t="shared" si="2"/>
        <v>2.9000000000000012</v>
      </c>
      <c r="B36" s="1">
        <v>2.429</v>
      </c>
      <c r="C36" s="7">
        <f t="shared" si="0"/>
        <v>0.2499999999999989</v>
      </c>
      <c r="D36" s="8">
        <f t="shared" si="3"/>
        <v>0.9999999999999769</v>
      </c>
      <c r="E36" s="11">
        <f t="shared" si="1"/>
        <v>0.1969952126086667</v>
      </c>
    </row>
    <row r="37" spans="1:5" ht="12.75">
      <c r="A37" s="5">
        <f t="shared" si="2"/>
        <v>3.0000000000000013</v>
      </c>
      <c r="B37" s="1">
        <v>2.45</v>
      </c>
      <c r="C37" s="7">
        <f t="shared" si="0"/>
        <v>0.21000000000000332</v>
      </c>
      <c r="D37" s="8">
        <f t="shared" si="3"/>
        <v>-0.39999999999995534</v>
      </c>
      <c r="E37" s="11">
        <f t="shared" si="1"/>
        <v>0.1880510962937949</v>
      </c>
    </row>
    <row r="38" spans="1:5" ht="12.75">
      <c r="A38" s="5">
        <f t="shared" si="2"/>
        <v>3.1000000000000014</v>
      </c>
      <c r="B38" s="1">
        <v>2.472</v>
      </c>
      <c r="C38" s="7">
        <f t="shared" si="0"/>
        <v>0.21999999999999778</v>
      </c>
      <c r="D38" s="8">
        <f t="shared" si="3"/>
        <v>0.0999999999999445</v>
      </c>
      <c r="E38" s="11">
        <f t="shared" si="1"/>
        <v>0.17909956089785922</v>
      </c>
    </row>
    <row r="39" spans="1:5" ht="12.75">
      <c r="A39" s="5">
        <f t="shared" si="2"/>
        <v>3.2000000000000015</v>
      </c>
      <c r="B39" s="1">
        <v>2.497</v>
      </c>
      <c r="C39" s="7">
        <f t="shared" si="0"/>
        <v>0.2499999999999989</v>
      </c>
      <c r="D39" s="8">
        <f t="shared" si="3"/>
        <v>0.3000000000000108</v>
      </c>
      <c r="E39" s="11">
        <f t="shared" si="1"/>
        <v>0.16939930815582974</v>
      </c>
    </row>
    <row r="40" spans="1:5" ht="12.75">
      <c r="A40" s="5">
        <f t="shared" si="2"/>
        <v>3.3000000000000016</v>
      </c>
      <c r="B40" s="1">
        <v>2.523</v>
      </c>
      <c r="C40" s="7">
        <f aca="true" t="shared" si="4" ref="C40:C103">(B40-B39)/(A40-A39)</f>
        <v>0.26000000000000223</v>
      </c>
      <c r="D40" s="8">
        <f t="shared" si="3"/>
        <v>0.10000000000003331</v>
      </c>
      <c r="E40" s="11">
        <f t="shared" si="1"/>
        <v>0.15985536226204164</v>
      </c>
    </row>
    <row r="41" spans="1:5" ht="12.75">
      <c r="A41" s="5">
        <f t="shared" si="2"/>
        <v>3.4000000000000017</v>
      </c>
      <c r="B41" s="1">
        <v>2.544</v>
      </c>
      <c r="C41" s="7">
        <f t="shared" si="4"/>
        <v>0.20999999999999888</v>
      </c>
      <c r="D41" s="8">
        <f aca="true" t="shared" si="5" ref="D41:D104">(C41-C40)/(A40-A39)</f>
        <v>-0.5000000000000331</v>
      </c>
      <c r="E41" s="11">
        <f t="shared" si="1"/>
        <v>0.15259533501622202</v>
      </c>
    </row>
    <row r="42" spans="1:9" ht="12.75">
      <c r="A42" s="5">
        <f t="shared" si="2"/>
        <v>3.5000000000000018</v>
      </c>
      <c r="B42" s="1">
        <v>2.577</v>
      </c>
      <c r="C42" s="7">
        <f t="shared" si="4"/>
        <v>0.3299999999999989</v>
      </c>
      <c r="D42" s="8">
        <f t="shared" si="5"/>
        <v>1.199999999999999</v>
      </c>
      <c r="E42" s="11">
        <f t="shared" si="1"/>
        <v>0.14169475741545837</v>
      </c>
      <c r="F42" s="16" t="s">
        <v>12</v>
      </c>
      <c r="G42" s="10"/>
      <c r="H42" s="10"/>
      <c r="I42" s="10"/>
    </row>
    <row r="43" spans="1:9" ht="12.75">
      <c r="A43" s="5">
        <f t="shared" si="2"/>
        <v>3.600000000000002</v>
      </c>
      <c r="B43" s="1">
        <v>2.609</v>
      </c>
      <c r="C43" s="7">
        <f t="shared" si="4"/>
        <v>0.32</v>
      </c>
      <c r="D43" s="8">
        <f t="shared" si="5"/>
        <v>-0.0999999999999889</v>
      </c>
      <c r="E43" s="11">
        <f t="shared" si="1"/>
        <v>0.1318757035823128</v>
      </c>
      <c r="F43" s="16" t="s">
        <v>8</v>
      </c>
      <c r="G43" s="10"/>
      <c r="H43" s="10"/>
      <c r="I43" s="10"/>
    </row>
    <row r="44" spans="1:9" ht="12.75">
      <c r="A44" s="5">
        <f t="shared" si="2"/>
        <v>3.700000000000002</v>
      </c>
      <c r="B44" s="1">
        <v>2.642</v>
      </c>
      <c r="C44" s="7">
        <f t="shared" si="4"/>
        <v>0.3299999999999989</v>
      </c>
      <c r="D44" s="8">
        <f t="shared" si="5"/>
        <v>0.0999999999999889</v>
      </c>
      <c r="E44" s="11">
        <f t="shared" si="1"/>
        <v>0.12245436926642243</v>
      </c>
      <c r="F44" s="14" t="s">
        <v>22</v>
      </c>
      <c r="G44" s="14" t="s">
        <v>9</v>
      </c>
      <c r="H44" s="14" t="s">
        <v>10</v>
      </c>
      <c r="I44" s="14" t="s">
        <v>11</v>
      </c>
    </row>
    <row r="45" spans="1:9" ht="12.75">
      <c r="A45" s="5">
        <f t="shared" si="2"/>
        <v>3.800000000000002</v>
      </c>
      <c r="B45" s="1">
        <v>2.677</v>
      </c>
      <c r="C45" s="7">
        <f t="shared" si="4"/>
        <v>0.3500000000000011</v>
      </c>
      <c r="D45" s="8">
        <f t="shared" si="5"/>
        <v>0.20000000000002166</v>
      </c>
      <c r="E45" s="11">
        <f t="shared" si="1"/>
        <v>0.1131832800594363</v>
      </c>
      <c r="F45" s="11">
        <f>INTERCEPT(E$10:E45,A$10:A45)</f>
        <v>0.4525938499252307</v>
      </c>
      <c r="G45" s="11">
        <f>SLOPE(E$10:E45,A$10:A45)</f>
        <v>-0.08829386521669562</v>
      </c>
      <c r="H45" s="11">
        <f>RSQ(E$10:E45,A$10:A45)</f>
        <v>0.9996291163388212</v>
      </c>
      <c r="I45" s="15">
        <f aca="true" t="shared" si="6" ref="I45:I57">-F45/G45</f>
        <v>5.1259943011267</v>
      </c>
    </row>
    <row r="46" spans="1:9" ht="12.75">
      <c r="A46" s="5">
        <f t="shared" si="2"/>
        <v>3.900000000000002</v>
      </c>
      <c r="B46" s="1">
        <v>2.715</v>
      </c>
      <c r="C46" s="7">
        <f t="shared" si="4"/>
        <v>0.3799999999999978</v>
      </c>
      <c r="D46" s="8">
        <f t="shared" si="5"/>
        <v>0.2999999999999667</v>
      </c>
      <c r="E46" s="11">
        <f t="shared" si="1"/>
        <v>0.10389359282099148</v>
      </c>
      <c r="F46" s="11">
        <f>INTERCEPT(E$10:E46,A$10:A46)</f>
        <v>0.4528663734549627</v>
      </c>
      <c r="G46" s="11">
        <f>SLOPE(E$10:E46,A$10:A46)</f>
        <v>-0.08847967671424016</v>
      </c>
      <c r="H46" s="11">
        <f>RSQ(E$10:E46,A$10:A46)</f>
        <v>0.9996084047713476</v>
      </c>
      <c r="I46" s="15">
        <f t="shared" si="6"/>
        <v>5.118309540365638</v>
      </c>
    </row>
    <row r="47" spans="1:9" ht="12.75">
      <c r="A47" s="5">
        <f t="shared" si="2"/>
        <v>4.000000000000002</v>
      </c>
      <c r="B47" s="1">
        <v>2.757</v>
      </c>
      <c r="C47" s="7">
        <f t="shared" si="4"/>
        <v>0.4200000000000041</v>
      </c>
      <c r="D47" s="8">
        <f t="shared" si="5"/>
        <v>0.40000000000006275</v>
      </c>
      <c r="E47" s="11">
        <f t="shared" si="1"/>
        <v>0.09449172118573139</v>
      </c>
      <c r="F47" s="11">
        <f>INTERCEPT(E$10:E47,A$10:A47)</f>
        <v>0.45313697742736775</v>
      </c>
      <c r="G47" s="11">
        <f>SLOPE(E$10:E47,A$10:A47)</f>
        <v>-0.08866007936251019</v>
      </c>
      <c r="H47" s="11">
        <f>RSQ(E$10:E47,A$10:A47)</f>
        <v>0.9995903405232206</v>
      </c>
      <c r="I47" s="15">
        <f t="shared" si="6"/>
        <v>5.110947121698339</v>
      </c>
    </row>
    <row r="48" spans="1:14" ht="12.75">
      <c r="A48" s="5">
        <f t="shared" si="2"/>
        <v>4.100000000000001</v>
      </c>
      <c r="B48" s="1">
        <v>2.802</v>
      </c>
      <c r="C48" s="7">
        <f t="shared" si="4"/>
        <v>0.4500000000000009</v>
      </c>
      <c r="D48" s="8">
        <f t="shared" si="5"/>
        <v>0.2999999999999691</v>
      </c>
      <c r="E48" s="11">
        <f t="shared" si="1"/>
        <v>0.08534876969073472</v>
      </c>
      <c r="F48" s="11">
        <f>INTERCEPT(E$10:E48,A$10:A48)</f>
        <v>0.4533894986941828</v>
      </c>
      <c r="G48" s="11">
        <f>SLOPE(E$10:E48,A$10:A48)</f>
        <v>-0.08882476714521564</v>
      </c>
      <c r="H48" s="11">
        <f>RSQ(E$10:E48,A$10:A48)</f>
        <v>0.9995800935068954</v>
      </c>
      <c r="I48" s="15">
        <f t="shared" si="6"/>
        <v>5.104313957310539</v>
      </c>
      <c r="K48" s="30"/>
      <c r="L48" s="31"/>
      <c r="M48" s="31"/>
      <c r="N48" s="31"/>
    </row>
    <row r="49" spans="1:9" ht="12.75">
      <c r="A49" s="5">
        <f t="shared" si="2"/>
        <v>4.200000000000001</v>
      </c>
      <c r="B49" s="1">
        <v>2.856</v>
      </c>
      <c r="C49" s="7">
        <f t="shared" si="4"/>
        <v>0.5400000000000001</v>
      </c>
      <c r="D49" s="8">
        <f t="shared" si="5"/>
        <v>0.8999999999999957</v>
      </c>
      <c r="E49" s="11">
        <f t="shared" si="1"/>
        <v>0.07550909871963543</v>
      </c>
      <c r="F49" s="11">
        <f>INTERCEPT(E$10:E49,A$10:A49)</f>
        <v>0.45366555938239994</v>
      </c>
      <c r="G49" s="11">
        <f>SLOPE(E$10:E49,A$10:A49)</f>
        <v>-0.08900097609514153</v>
      </c>
      <c r="H49" s="11">
        <f>RSQ(E$10:E49,A$10:A49)</f>
        <v>0.9995627352513772</v>
      </c>
      <c r="I49" s="15">
        <f t="shared" si="6"/>
        <v>5.097309931718435</v>
      </c>
    </row>
    <row r="50" spans="1:9" ht="12.75">
      <c r="A50" s="5">
        <f t="shared" si="2"/>
        <v>4.300000000000001</v>
      </c>
      <c r="B50" s="1">
        <v>2.918</v>
      </c>
      <c r="C50" s="7">
        <f t="shared" si="4"/>
        <v>0.620000000000005</v>
      </c>
      <c r="D50" s="8">
        <f t="shared" si="5"/>
        <v>0.8000000000000513</v>
      </c>
      <c r="E50" s="11">
        <f t="shared" si="1"/>
        <v>0.06558429124629811</v>
      </c>
      <c r="F50" s="11">
        <f>INTERCEPT(E$10:E50,A$10:A50)</f>
        <v>0.45396532640272014</v>
      </c>
      <c r="G50" s="11">
        <f>SLOPE(E$10:E50,A$10:A50)</f>
        <v>-0.08918833048284164</v>
      </c>
      <c r="H50" s="11">
        <f>RSQ(E$10:E50,A$10:A50)</f>
        <v>0.9995383428153712</v>
      </c>
      <c r="I50" s="15">
        <f t="shared" si="6"/>
        <v>5.08996327148489</v>
      </c>
    </row>
    <row r="51" spans="1:9" ht="12.75">
      <c r="A51" s="5">
        <f t="shared" si="2"/>
        <v>4.4</v>
      </c>
      <c r="B51" s="1">
        <v>2.987</v>
      </c>
      <c r="C51" s="7">
        <f t="shared" si="4"/>
        <v>0.690000000000002</v>
      </c>
      <c r="D51" s="8">
        <f t="shared" si="5"/>
        <v>0.699999999999972</v>
      </c>
      <c r="E51" s="11">
        <f t="shared" si="1"/>
        <v>0.05605300495202385</v>
      </c>
      <c r="F51" s="11">
        <f>INTERCEPT(E$10:E51,A$10:A51)</f>
        <v>0.45426288974600193</v>
      </c>
      <c r="G51" s="11">
        <f>SLOPE(E$10:E51,A$10:A51)</f>
        <v>-0.0893705121215856</v>
      </c>
      <c r="H51" s="11">
        <f>RSQ(E$10:E51,A$10:A51)</f>
        <v>0.9995169301207969</v>
      </c>
      <c r="I51" s="15">
        <f t="shared" si="6"/>
        <v>5.082916937165946</v>
      </c>
    </row>
    <row r="52" spans="1:9" ht="12.75">
      <c r="A52" s="5">
        <f t="shared" si="2"/>
        <v>4.5</v>
      </c>
      <c r="B52" s="1">
        <v>3.073</v>
      </c>
      <c r="C52" s="7">
        <f t="shared" si="4"/>
        <v>0.8600000000000017</v>
      </c>
      <c r="D52" s="8">
        <f t="shared" si="5"/>
        <v>1.700000000000003</v>
      </c>
      <c r="E52" s="11">
        <f t="shared" si="1"/>
        <v>0.046067697061235785</v>
      </c>
      <c r="F52" s="11">
        <f>INTERCEPT(E$10:E52,A$10:A52)</f>
        <v>0.4545814884847774</v>
      </c>
      <c r="G52" s="11">
        <f>SLOPE(E$10:E52,A$10:A52)</f>
        <v>-0.08956167136485085</v>
      </c>
      <c r="H52" s="11">
        <f>RSQ(E$10:E52,A$10:A52)</f>
        <v>0.9994895702595767</v>
      </c>
      <c r="I52" s="15">
        <f t="shared" si="6"/>
        <v>5.075625337907454</v>
      </c>
    </row>
    <row r="53" spans="1:9" ht="12.75">
      <c r="A53" s="5">
        <f t="shared" si="2"/>
        <v>4.6</v>
      </c>
      <c r="B53" s="1">
        <v>3.176</v>
      </c>
      <c r="C53" s="7">
        <f t="shared" si="4"/>
        <v>1.0300000000000056</v>
      </c>
      <c r="D53" s="8">
        <f t="shared" si="5"/>
        <v>1.7000000000000453</v>
      </c>
      <c r="E53" s="11">
        <f t="shared" si="1"/>
        <v>0.036407649599063716</v>
      </c>
      <c r="F53" s="11">
        <f>INTERCEPT(E$10:E53,A$10:A53)</f>
        <v>0.4549003750312193</v>
      </c>
      <c r="G53" s="11">
        <f>SLOPE(E$10:E53,A$10:A53)</f>
        <v>-0.08974925168628724</v>
      </c>
      <c r="H53" s="11">
        <f>RSQ(E$10:E53,A$10:A53)</f>
        <v>0.9994644766328963</v>
      </c>
      <c r="I53" s="15">
        <f t="shared" si="6"/>
        <v>5.068570116008258</v>
      </c>
    </row>
    <row r="54" spans="1:9" ht="12.75">
      <c r="A54" s="5">
        <f t="shared" si="2"/>
        <v>4.699999999999999</v>
      </c>
      <c r="B54" s="1">
        <v>3.316</v>
      </c>
      <c r="C54" s="7">
        <f t="shared" si="4"/>
        <v>1.4000000000000017</v>
      </c>
      <c r="D54" s="8">
        <f t="shared" si="5"/>
        <v>3.6999999999999744</v>
      </c>
      <c r="E54" s="11">
        <f t="shared" si="1"/>
        <v>0.026423316471575566</v>
      </c>
      <c r="F54" s="11">
        <f>INTERCEPT(E$10:E54,A$10:A54)</f>
        <v>0.4552347614398887</v>
      </c>
      <c r="G54" s="11">
        <f>SLOPE(E$10:E54,A$10:A54)</f>
        <v>-0.08994216692205809</v>
      </c>
      <c r="H54" s="11">
        <f>RSQ(E$10:E54,A$10:A54)</f>
        <v>0.9994356580965957</v>
      </c>
      <c r="I54" s="15">
        <f t="shared" si="6"/>
        <v>5.061416430342235</v>
      </c>
    </row>
    <row r="55" spans="1:9" ht="12.75">
      <c r="A55" s="5">
        <f t="shared" si="2"/>
        <v>4.799999999999999</v>
      </c>
      <c r="B55" s="1">
        <v>3.516</v>
      </c>
      <c r="C55" s="7">
        <f t="shared" si="4"/>
        <v>2.000000000000009</v>
      </c>
      <c r="D55" s="8">
        <f t="shared" si="5"/>
        <v>6.000000000000093</v>
      </c>
      <c r="E55" s="11">
        <f t="shared" si="1"/>
        <v>0.016702464543161336</v>
      </c>
      <c r="F55" s="11">
        <f>INTERCEPT(E$10:E55,A$10:A55)</f>
        <v>0.45556864161616517</v>
      </c>
      <c r="G55" s="11">
        <f>SLOPE(E$10:E55,A$10:A55)</f>
        <v>-0.09013115570108253</v>
      </c>
      <c r="H55" s="11">
        <f>RSQ(E$10:E55,A$10:A55)</f>
        <v>0.9994094608128085</v>
      </c>
      <c r="I55" s="15">
        <f t="shared" si="6"/>
        <v>5.054507934271318</v>
      </c>
    </row>
    <row r="56" spans="1:9" ht="12.75">
      <c r="A56" s="5">
        <f t="shared" si="2"/>
        <v>4.899999999999999</v>
      </c>
      <c r="B56" s="1">
        <v>3.888</v>
      </c>
      <c r="C56" s="7">
        <f t="shared" si="4"/>
        <v>3.720000000000012</v>
      </c>
      <c r="D56" s="8">
        <f t="shared" si="5"/>
        <v>17.200000000000095</v>
      </c>
      <c r="E56" s="11">
        <f t="shared" si="1"/>
        <v>0.00710513516956042</v>
      </c>
      <c r="F56" s="11">
        <f>INTERCEPT(E$10:E56,A$10:A56)</f>
        <v>0.4558951713587275</v>
      </c>
      <c r="G56" s="11">
        <f>SLOPE(E$10:E56,A$10:A56)</f>
        <v>-0.09031256111361712</v>
      </c>
      <c r="H56" s="11">
        <f>RSQ(E$10:E56,A$10:A56)</f>
        <v>0.9993881206586859</v>
      </c>
      <c r="I56" s="15">
        <f t="shared" si="6"/>
        <v>5.0479707998225365</v>
      </c>
    </row>
    <row r="57" spans="1:9" ht="12.75">
      <c r="A57" s="5">
        <v>4.95</v>
      </c>
      <c r="B57" s="1">
        <v>5.11</v>
      </c>
      <c r="C57" s="7">
        <f t="shared" si="4"/>
        <v>24.439999999999227</v>
      </c>
      <c r="D57" s="8">
        <f t="shared" si="5"/>
        <v>207.19999999999288</v>
      </c>
      <c r="E57" s="11">
        <f t="shared" si="1"/>
        <v>0.00042654779058746495</v>
      </c>
      <c r="F57" s="11">
        <f>INTERCEPT(E$10:E57,A$10:A57)</f>
        <v>0.4562783620735741</v>
      </c>
      <c r="G57" s="11">
        <f>SLOPE(E$10:E57,A$10:A57)</f>
        <v>-0.09052345061710414</v>
      </c>
      <c r="H57" s="11">
        <f>RSQ(E$10:E57,A$10:A57)</f>
        <v>0.9993400955074332</v>
      </c>
      <c r="I57" s="15">
        <f t="shared" si="6"/>
        <v>5.040443763059134</v>
      </c>
    </row>
    <row r="58" spans="1:5" ht="12.75">
      <c r="A58" s="5">
        <f>A56+0.1</f>
        <v>4.999999999999998</v>
      </c>
      <c r="B58" s="1">
        <v>7.27</v>
      </c>
      <c r="C58" s="7">
        <f t="shared" si="4"/>
        <v>43.20000000000167</v>
      </c>
      <c r="D58" s="8">
        <f t="shared" si="5"/>
        <v>375.20000000003694</v>
      </c>
      <c r="E58" s="11">
        <f t="shared" si="1"/>
        <v>2.9536748800363857E-06</v>
      </c>
    </row>
    <row r="59" spans="1:5" ht="12.75">
      <c r="A59" s="5">
        <f>5.02</f>
        <v>5.02</v>
      </c>
      <c r="B59" s="1">
        <v>8.832</v>
      </c>
      <c r="C59" s="7">
        <f t="shared" si="4"/>
        <v>78.0999999999948</v>
      </c>
      <c r="D59" s="8">
        <f t="shared" si="5"/>
        <v>697.9999999998897</v>
      </c>
      <c r="E59" s="11">
        <f t="shared" si="1"/>
        <v>8.1006633883848E-08</v>
      </c>
    </row>
    <row r="60" spans="1:5" ht="12.75">
      <c r="A60" s="5">
        <f>A59+0.02</f>
        <v>5.039999999999999</v>
      </c>
      <c r="B60" s="1">
        <v>9.228</v>
      </c>
      <c r="C60" s="7">
        <f t="shared" si="4"/>
        <v>19.800000000000374</v>
      </c>
      <c r="D60" s="8">
        <f t="shared" si="5"/>
        <v>-2914.9999999995243</v>
      </c>
      <c r="E60" s="11">
        <f t="shared" si="1"/>
        <v>3.255955234501799E-08</v>
      </c>
    </row>
    <row r="61" spans="1:5" ht="12.75">
      <c r="A61" s="5">
        <f aca="true" t="shared" si="7" ref="A61:A87">A60+0.02</f>
        <v>5.059999999999999</v>
      </c>
      <c r="B61" s="1">
        <v>9.485</v>
      </c>
      <c r="C61" s="7">
        <f t="shared" si="4"/>
        <v>12.850000000000257</v>
      </c>
      <c r="D61" s="8">
        <f t="shared" si="5"/>
        <v>-347.50000000001324</v>
      </c>
      <c r="E61" s="11">
        <f t="shared" si="1"/>
        <v>1.80233786600288E-08</v>
      </c>
    </row>
    <row r="62" spans="1:5" ht="12.75">
      <c r="A62" s="5">
        <f t="shared" si="7"/>
        <v>5.079999999999998</v>
      </c>
      <c r="B62" s="1">
        <v>9.68</v>
      </c>
      <c r="C62" s="7">
        <f t="shared" si="4"/>
        <v>9.750000000000222</v>
      </c>
      <c r="D62" s="8">
        <f t="shared" si="5"/>
        <v>-155.00000000000506</v>
      </c>
      <c r="E62" s="11">
        <f t="shared" si="1"/>
        <v>1.150784308874405E-08</v>
      </c>
    </row>
    <row r="63" spans="1:5" ht="12.75">
      <c r="A63" s="5">
        <f t="shared" si="7"/>
        <v>5.099999999999998</v>
      </c>
      <c r="B63" s="1">
        <v>9.836</v>
      </c>
      <c r="C63" s="7">
        <f t="shared" si="4"/>
        <v>7.800000000000195</v>
      </c>
      <c r="D63" s="8">
        <f t="shared" si="5"/>
        <v>-97.50000000000342</v>
      </c>
      <c r="E63" s="11">
        <f t="shared" si="1"/>
        <v>8.038066574117147E-09</v>
      </c>
    </row>
    <row r="64" spans="1:5" ht="12.75">
      <c r="A64" s="5">
        <f t="shared" si="7"/>
        <v>5.119999999999997</v>
      </c>
      <c r="B64" s="1">
        <v>9.965</v>
      </c>
      <c r="C64" s="7">
        <f t="shared" si="4"/>
        <v>6.450000000000116</v>
      </c>
      <c r="D64" s="8">
        <f t="shared" si="5"/>
        <v>-67.50000000000541</v>
      </c>
      <c r="E64" s="11">
        <f t="shared" si="1"/>
        <v>5.974605150084869E-09</v>
      </c>
    </row>
    <row r="65" spans="1:5" ht="12.75">
      <c r="A65" s="5">
        <f t="shared" si="7"/>
        <v>5.139999999999997</v>
      </c>
      <c r="B65" s="1">
        <v>10.075</v>
      </c>
      <c r="C65" s="7">
        <f t="shared" si="4"/>
        <v>5.500000000000089</v>
      </c>
      <c r="D65" s="8">
        <f t="shared" si="5"/>
        <v>-47.50000000000235</v>
      </c>
      <c r="E65" s="11">
        <f t="shared" si="1"/>
        <v>4.639452811031607E-09</v>
      </c>
    </row>
    <row r="66" spans="1:5" ht="12.75">
      <c r="A66" s="5">
        <f t="shared" si="7"/>
        <v>5.159999999999997</v>
      </c>
      <c r="B66" s="1">
        <v>10.171</v>
      </c>
      <c r="C66" s="7">
        <f t="shared" si="4"/>
        <v>4.800000000000106</v>
      </c>
      <c r="D66" s="8">
        <f t="shared" si="5"/>
        <v>-34.999999999999865</v>
      </c>
      <c r="E66" s="11">
        <f t="shared" si="1"/>
        <v>3.720696600781739E-09</v>
      </c>
    </row>
    <row r="67" spans="1:5" ht="12.75">
      <c r="A67" s="5">
        <f t="shared" si="7"/>
        <v>5.179999999999996</v>
      </c>
      <c r="B67" s="1">
        <v>10.253</v>
      </c>
      <c r="C67" s="7">
        <f t="shared" si="4"/>
        <v>4.100000000000124</v>
      </c>
      <c r="D67" s="8">
        <f t="shared" si="5"/>
        <v>-34.999999999999865</v>
      </c>
      <c r="E67" s="11">
        <f t="shared" si="1"/>
        <v>3.0816385345578206E-09</v>
      </c>
    </row>
    <row r="68" spans="1:5" ht="12.75">
      <c r="A68" s="5">
        <f t="shared" si="7"/>
        <v>5.199999999999996</v>
      </c>
      <c r="B68" s="1">
        <v>10.328</v>
      </c>
      <c r="C68" s="7">
        <f t="shared" si="4"/>
        <v>3.7500000000000444</v>
      </c>
      <c r="D68" s="8">
        <f t="shared" si="5"/>
        <v>-17.500000000004352</v>
      </c>
      <c r="E68" s="11">
        <f t="shared" si="1"/>
        <v>2.593815479500791E-09</v>
      </c>
    </row>
    <row r="69" spans="1:5" ht="12.75">
      <c r="A69" s="5">
        <f t="shared" si="7"/>
        <v>5.219999999999995</v>
      </c>
      <c r="B69" s="1">
        <v>10.393</v>
      </c>
      <c r="C69" s="7">
        <f t="shared" si="4"/>
        <v>3.2500000000001332</v>
      </c>
      <c r="D69" s="8">
        <f t="shared" si="5"/>
        <v>-24.999999999996092</v>
      </c>
      <c r="E69" s="11">
        <f t="shared" si="1"/>
        <v>2.234068073953273E-09</v>
      </c>
    </row>
    <row r="70" spans="1:5" ht="12.75">
      <c r="A70" s="5">
        <f t="shared" si="7"/>
        <v>5.239999999999995</v>
      </c>
      <c r="B70" s="1">
        <v>10.452</v>
      </c>
      <c r="C70" s="7">
        <f t="shared" si="4"/>
        <v>2.950000000000027</v>
      </c>
      <c r="D70" s="8">
        <f t="shared" si="5"/>
        <v>-15.00000000000564</v>
      </c>
      <c r="E70" s="11">
        <f t="shared" si="1"/>
        <v>1.9509838299307684E-09</v>
      </c>
    </row>
    <row r="71" spans="1:5" ht="12.75">
      <c r="A71" s="5">
        <f t="shared" si="7"/>
        <v>5.2599999999999945</v>
      </c>
      <c r="B71" s="1">
        <v>10.504</v>
      </c>
      <c r="C71" s="7">
        <f t="shared" si="4"/>
        <v>2.6000000000000356</v>
      </c>
      <c r="D71" s="8">
        <f t="shared" si="5"/>
        <v>-17.499999999999932</v>
      </c>
      <c r="E71" s="11">
        <f t="shared" si="1"/>
        <v>1.731453691256789E-09</v>
      </c>
    </row>
    <row r="72" spans="1:5" ht="12.75">
      <c r="A72" s="5">
        <f t="shared" si="7"/>
        <v>5.279999999999994</v>
      </c>
      <c r="B72" s="1">
        <v>10.551</v>
      </c>
      <c r="C72" s="7">
        <f t="shared" si="4"/>
        <v>2.35000000000008</v>
      </c>
      <c r="D72" s="8">
        <f t="shared" si="5"/>
        <v>-12.499999999998046</v>
      </c>
      <c r="E72" s="11">
        <f aca="true" t="shared" si="8" ref="E72:E98">(A72+50)*(10^(-B72))</f>
        <v>1.5544187790445295E-09</v>
      </c>
    </row>
    <row r="73" spans="1:5" ht="12.75">
      <c r="A73" s="5">
        <f t="shared" si="7"/>
        <v>5.299999999999994</v>
      </c>
      <c r="B73" s="1">
        <v>10.595</v>
      </c>
      <c r="C73" s="7">
        <f t="shared" si="4"/>
        <v>2.2000000000000712</v>
      </c>
      <c r="D73" s="8">
        <f t="shared" si="5"/>
        <v>-7.5000000000005995</v>
      </c>
      <c r="E73" s="11">
        <f t="shared" si="8"/>
        <v>1.405157906168758E-09</v>
      </c>
    </row>
    <row r="74" spans="1:5" ht="12.75">
      <c r="A74" s="5">
        <f t="shared" si="7"/>
        <v>5.319999999999993</v>
      </c>
      <c r="B74" s="1">
        <v>10.633</v>
      </c>
      <c r="C74" s="7">
        <f t="shared" si="4"/>
        <v>1.8999999999999644</v>
      </c>
      <c r="D74" s="8">
        <f t="shared" si="5"/>
        <v>-15.000000000005663</v>
      </c>
      <c r="E74" s="11">
        <f t="shared" si="8"/>
        <v>1.287900083740282E-09</v>
      </c>
    </row>
    <row r="75" spans="1:5" ht="12.75">
      <c r="A75" s="5">
        <f t="shared" si="7"/>
        <v>5.339999999999993</v>
      </c>
      <c r="B75" s="1">
        <v>10.67</v>
      </c>
      <c r="C75" s="7">
        <f t="shared" si="4"/>
        <v>1.85000000000008</v>
      </c>
      <c r="D75" s="8">
        <f t="shared" si="5"/>
        <v>-2.4999999999942712</v>
      </c>
      <c r="E75" s="11">
        <f t="shared" si="8"/>
        <v>1.1831482203305336E-09</v>
      </c>
    </row>
    <row r="76" spans="1:5" ht="12.75">
      <c r="A76" s="5">
        <f t="shared" si="7"/>
        <v>5.359999999999992</v>
      </c>
      <c r="B76" s="1">
        <v>10.705</v>
      </c>
      <c r="C76" s="7">
        <f t="shared" si="4"/>
        <v>1.7500000000000444</v>
      </c>
      <c r="D76" s="8">
        <f t="shared" si="5"/>
        <v>-5.000000000001887</v>
      </c>
      <c r="E76" s="11">
        <f t="shared" si="8"/>
        <v>1.0919332267131822E-09</v>
      </c>
    </row>
    <row r="77" spans="1:5" ht="12.75">
      <c r="A77" s="5">
        <f t="shared" si="7"/>
        <v>5.379999999999992</v>
      </c>
      <c r="B77" s="1">
        <v>10.735</v>
      </c>
      <c r="C77" s="7">
        <f t="shared" si="4"/>
        <v>1.5</v>
      </c>
      <c r="D77" s="8">
        <f t="shared" si="5"/>
        <v>-12.500000000002487</v>
      </c>
      <c r="E77" s="11">
        <f t="shared" si="8"/>
        <v>1.0194195344135071E-09</v>
      </c>
    </row>
    <row r="78" spans="1:5" ht="12.75">
      <c r="A78" s="5">
        <f t="shared" si="7"/>
        <v>5.3999999999999915</v>
      </c>
      <c r="B78" s="1">
        <v>10.764</v>
      </c>
      <c r="C78" s="7">
        <f t="shared" si="4"/>
        <v>1.4500000000000266</v>
      </c>
      <c r="D78" s="8">
        <f t="shared" si="5"/>
        <v>-2.4999999999987232</v>
      </c>
      <c r="E78" s="11">
        <f t="shared" si="8"/>
        <v>9.539151905422481E-10</v>
      </c>
    </row>
    <row r="79" spans="1:5" ht="12.75">
      <c r="A79" s="5">
        <f t="shared" si="7"/>
        <v>5.419999999999991</v>
      </c>
      <c r="B79" s="1">
        <v>10.792</v>
      </c>
      <c r="C79" s="7">
        <f t="shared" si="4"/>
        <v>1.4000000000000532</v>
      </c>
      <c r="D79" s="8">
        <f t="shared" si="5"/>
        <v>-2.4999999999987232</v>
      </c>
      <c r="E79" s="11">
        <f t="shared" si="8"/>
        <v>8.946775121932372E-10</v>
      </c>
    </row>
    <row r="80" spans="1:5" ht="12.75">
      <c r="A80" s="5">
        <f t="shared" si="7"/>
        <v>5.439999999999991</v>
      </c>
      <c r="B80" s="1">
        <v>10.819</v>
      </c>
      <c r="C80" s="7">
        <f t="shared" si="4"/>
        <v>1.35000000000008</v>
      </c>
      <c r="D80" s="8">
        <f t="shared" si="5"/>
        <v>-2.499999999998712</v>
      </c>
      <c r="E80" s="11">
        <f t="shared" si="8"/>
        <v>8.410527237194538E-10</v>
      </c>
    </row>
    <row r="81" spans="1:5" ht="12.75">
      <c r="A81" s="5">
        <f t="shared" si="7"/>
        <v>5.45999999999999</v>
      </c>
      <c r="B81" s="1">
        <v>10.843</v>
      </c>
      <c r="C81" s="7">
        <f t="shared" si="4"/>
        <v>1.1999999999999822</v>
      </c>
      <c r="D81" s="8">
        <f t="shared" si="5"/>
        <v>-7.500000000005052</v>
      </c>
      <c r="E81" s="11">
        <f t="shared" si="8"/>
        <v>7.961224397379363E-10</v>
      </c>
    </row>
    <row r="82" spans="1:5" ht="12.75">
      <c r="A82" s="5">
        <f t="shared" si="7"/>
        <v>5.47999999999999</v>
      </c>
      <c r="B82" s="1">
        <v>10.867</v>
      </c>
      <c r="C82" s="7">
        <f t="shared" si="4"/>
        <v>1.200000000000071</v>
      </c>
      <c r="D82" s="8">
        <f t="shared" si="5"/>
        <v>4.440892098500721E-12</v>
      </c>
      <c r="E82" s="11">
        <f t="shared" si="8"/>
        <v>7.535923001665498E-10</v>
      </c>
    </row>
    <row r="83" spans="1:5" ht="12.75">
      <c r="A83" s="5">
        <f t="shared" si="7"/>
        <v>5.499999999999989</v>
      </c>
      <c r="B83" s="1">
        <v>10.888</v>
      </c>
      <c r="C83" s="7">
        <f t="shared" si="4"/>
        <v>1.0499999999999734</v>
      </c>
      <c r="D83" s="8">
        <f t="shared" si="5"/>
        <v>-7.50000000000504</v>
      </c>
      <c r="E83" s="11">
        <f t="shared" si="8"/>
        <v>7.182786920047413E-10</v>
      </c>
    </row>
    <row r="84" spans="1:5" ht="12.75">
      <c r="A84" s="5">
        <f t="shared" si="7"/>
        <v>5.519999999999989</v>
      </c>
      <c r="B84" s="1">
        <v>10.909</v>
      </c>
      <c r="C84" s="7">
        <f t="shared" si="4"/>
        <v>1.0500000000000622</v>
      </c>
      <c r="D84" s="8">
        <f t="shared" si="5"/>
        <v>4.440892098500721E-12</v>
      </c>
      <c r="E84" s="11">
        <f t="shared" si="8"/>
        <v>6.846198034086866E-10</v>
      </c>
    </row>
    <row r="85" spans="1:5" ht="12.75">
      <c r="A85" s="5">
        <f t="shared" si="7"/>
        <v>5.5399999999999885</v>
      </c>
      <c r="B85" s="1">
        <v>10.93</v>
      </c>
      <c r="C85" s="7">
        <f t="shared" si="4"/>
        <v>1.0499999999999734</v>
      </c>
      <c r="D85" s="8">
        <f t="shared" si="5"/>
        <v>-4.440892098500721E-12</v>
      </c>
      <c r="E85" s="11">
        <f t="shared" si="8"/>
        <v>6.525381020134132E-10</v>
      </c>
    </row>
    <row r="86" spans="1:5" ht="12.75">
      <c r="A86" s="5">
        <f t="shared" si="7"/>
        <v>5.559999999999988</v>
      </c>
      <c r="B86" s="1">
        <v>10.949</v>
      </c>
      <c r="C86" s="7">
        <f t="shared" si="4"/>
        <v>0.9500000000000266</v>
      </c>
      <c r="D86" s="8">
        <f t="shared" si="5"/>
        <v>-4.9999999999974465</v>
      </c>
      <c r="E86" s="11">
        <f t="shared" si="8"/>
        <v>6.248305235360234E-10</v>
      </c>
    </row>
    <row r="87" spans="1:5" ht="12.75">
      <c r="A87" s="5">
        <f t="shared" si="7"/>
        <v>5.579999999999988</v>
      </c>
      <c r="B87" s="1">
        <v>10.967</v>
      </c>
      <c r="C87" s="7">
        <f t="shared" si="4"/>
        <v>0.9000000000000533</v>
      </c>
      <c r="D87" s="8">
        <f t="shared" si="5"/>
        <v>-2.4999999999987175</v>
      </c>
      <c r="E87" s="11">
        <f t="shared" si="8"/>
        <v>5.996785882153367E-10</v>
      </c>
    </row>
    <row r="88" spans="1:5" ht="12.75">
      <c r="A88" s="5">
        <v>5.6</v>
      </c>
      <c r="B88" s="1">
        <v>10.984</v>
      </c>
      <c r="C88" s="7">
        <f t="shared" si="4"/>
        <v>0.8499999999994626</v>
      </c>
      <c r="D88" s="8">
        <f t="shared" si="5"/>
        <v>-2.5000000000295874</v>
      </c>
      <c r="E88" s="11">
        <f t="shared" si="8"/>
        <v>5.768657991948145E-10</v>
      </c>
    </row>
    <row r="89" spans="1:5" ht="12.75">
      <c r="A89" s="5">
        <f>A88+0.05</f>
        <v>5.6499999999999995</v>
      </c>
      <c r="B89" s="1">
        <v>11.025</v>
      </c>
      <c r="C89" s="7">
        <f t="shared" si="4"/>
        <v>0.8200000000000103</v>
      </c>
      <c r="D89" s="8">
        <f t="shared" si="5"/>
        <v>-1.499999999971717</v>
      </c>
      <c r="E89" s="11">
        <f t="shared" si="8"/>
        <v>5.253698776531138E-10</v>
      </c>
    </row>
    <row r="90" spans="1:5" ht="12.75">
      <c r="A90" s="5">
        <f aca="true" t="shared" si="9" ref="A90:A116">A89+0.05</f>
        <v>5.699999999999999</v>
      </c>
      <c r="B90" s="1">
        <v>11.063</v>
      </c>
      <c r="C90" s="7">
        <f t="shared" si="4"/>
        <v>0.7600000000000078</v>
      </c>
      <c r="D90" s="8">
        <f t="shared" si="5"/>
        <v>-1.2000000000000541</v>
      </c>
      <c r="E90" s="11">
        <f t="shared" si="8"/>
        <v>4.817871307580597E-10</v>
      </c>
    </row>
    <row r="91" spans="1:5" ht="12.75">
      <c r="A91" s="5">
        <f t="shared" si="9"/>
        <v>5.749999999999999</v>
      </c>
      <c r="B91" s="1">
        <v>11.098</v>
      </c>
      <c r="C91" s="7">
        <f t="shared" si="4"/>
        <v>0.7000000000000053</v>
      </c>
      <c r="D91" s="8">
        <f t="shared" si="5"/>
        <v>-1.2000000000000541</v>
      </c>
      <c r="E91" s="11">
        <f t="shared" si="8"/>
        <v>4.4488203815189576E-10</v>
      </c>
    </row>
    <row r="92" spans="1:5" ht="12.75">
      <c r="A92" s="5">
        <f t="shared" si="9"/>
        <v>5.799999999999999</v>
      </c>
      <c r="B92" s="1">
        <v>11.131</v>
      </c>
      <c r="C92" s="7">
        <f t="shared" si="4"/>
        <v>0.6599999999999918</v>
      </c>
      <c r="D92" s="8">
        <f t="shared" si="5"/>
        <v>-0.8000000000002723</v>
      </c>
      <c r="E92" s="11">
        <f t="shared" si="8"/>
        <v>4.126997434824948E-10</v>
      </c>
    </row>
    <row r="93" spans="1:5" ht="12.75">
      <c r="A93" s="5">
        <f t="shared" si="9"/>
        <v>5.849999999999999</v>
      </c>
      <c r="B93" s="1">
        <v>11.161</v>
      </c>
      <c r="C93" s="7">
        <f t="shared" si="4"/>
        <v>0.5999999999999893</v>
      </c>
      <c r="D93" s="8">
        <f t="shared" si="5"/>
        <v>-1.2000000000000541</v>
      </c>
      <c r="E93" s="11">
        <f t="shared" si="8"/>
        <v>3.8549893044477486E-10</v>
      </c>
    </row>
    <row r="94" spans="1:5" ht="12.75">
      <c r="A94" s="5">
        <f t="shared" si="9"/>
        <v>5.899999999999999</v>
      </c>
      <c r="B94" s="1">
        <v>11.189</v>
      </c>
      <c r="C94" s="7">
        <f t="shared" si="4"/>
        <v>0.5600000000000114</v>
      </c>
      <c r="D94" s="8">
        <f t="shared" si="5"/>
        <v>-0.7999999999995617</v>
      </c>
      <c r="E94" s="11">
        <f t="shared" si="8"/>
        <v>3.617527222034571E-10</v>
      </c>
    </row>
    <row r="95" spans="1:5" ht="12.75">
      <c r="A95" s="5">
        <f t="shared" si="9"/>
        <v>5.949999999999998</v>
      </c>
      <c r="B95" s="1">
        <v>11.215</v>
      </c>
      <c r="C95" s="7">
        <f t="shared" si="4"/>
        <v>0.5199999999999979</v>
      </c>
      <c r="D95" s="8">
        <f t="shared" si="5"/>
        <v>-0.8000000000002723</v>
      </c>
      <c r="E95" s="11">
        <f t="shared" si="8"/>
        <v>3.410358940058736E-10</v>
      </c>
    </row>
    <row r="96" spans="1:5" ht="12.75">
      <c r="A96" s="5">
        <f t="shared" si="9"/>
        <v>5.999999999999998</v>
      </c>
      <c r="B96" s="1">
        <v>11.239</v>
      </c>
      <c r="C96" s="7">
        <f t="shared" si="4"/>
        <v>0.4800000000000199</v>
      </c>
      <c r="D96" s="8">
        <f t="shared" si="5"/>
        <v>-0.7999999999995628</v>
      </c>
      <c r="E96" s="11">
        <f t="shared" si="8"/>
        <v>3.229892194996586E-10</v>
      </c>
    </row>
    <row r="97" spans="1:5" ht="12.75">
      <c r="A97" s="5">
        <f t="shared" si="9"/>
        <v>6.049999999999998</v>
      </c>
      <c r="B97" s="1">
        <v>11.262</v>
      </c>
      <c r="C97" s="7">
        <f t="shared" si="4"/>
        <v>0.45999999999999536</v>
      </c>
      <c r="D97" s="8">
        <f t="shared" si="5"/>
        <v>-0.4000000000004925</v>
      </c>
      <c r="E97" s="11">
        <f t="shared" si="8"/>
        <v>3.066024472020698E-10</v>
      </c>
    </row>
    <row r="98" spans="1:5" ht="12.75">
      <c r="A98" s="5">
        <f t="shared" si="9"/>
        <v>6.099999999999998</v>
      </c>
      <c r="B98" s="1">
        <v>11.283</v>
      </c>
      <c r="C98" s="7">
        <f t="shared" si="4"/>
        <v>0.4199999999999819</v>
      </c>
      <c r="D98" s="8">
        <f t="shared" si="5"/>
        <v>-0.8000000000002723</v>
      </c>
      <c r="E98" s="11">
        <f t="shared" si="8"/>
        <v>2.9239023292994983E-10</v>
      </c>
    </row>
    <row r="99" spans="1:4" ht="12.75">
      <c r="A99" s="5">
        <f t="shared" si="9"/>
        <v>6.149999999999998</v>
      </c>
      <c r="B99" s="1">
        <v>11.304</v>
      </c>
      <c r="C99" s="7">
        <f t="shared" si="4"/>
        <v>0.4200000000000174</v>
      </c>
      <c r="D99" s="8">
        <f t="shared" si="5"/>
        <v>7.105427357601027E-13</v>
      </c>
    </row>
    <row r="100" spans="1:4" ht="12.75">
      <c r="A100" s="5">
        <f t="shared" si="9"/>
        <v>6.1999999999999975</v>
      </c>
      <c r="B100" s="1">
        <v>11.325</v>
      </c>
      <c r="C100" s="7">
        <f t="shared" si="4"/>
        <v>0.4199999999999819</v>
      </c>
      <c r="D100" s="8">
        <f t="shared" si="5"/>
        <v>-7.105427357601027E-13</v>
      </c>
    </row>
    <row r="101" spans="1:4" ht="12.75">
      <c r="A101" s="5">
        <f t="shared" si="9"/>
        <v>6.249999999999997</v>
      </c>
      <c r="B101" s="1">
        <v>11.344</v>
      </c>
      <c r="C101" s="7">
        <f t="shared" si="4"/>
        <v>0.3800000000000039</v>
      </c>
      <c r="D101" s="8">
        <f t="shared" si="5"/>
        <v>-0.7999999999995628</v>
      </c>
    </row>
    <row r="102" spans="1:4" ht="12.75">
      <c r="A102" s="5">
        <f t="shared" si="9"/>
        <v>6.299999999999997</v>
      </c>
      <c r="B102" s="1">
        <v>11.362</v>
      </c>
      <c r="C102" s="7">
        <f t="shared" si="4"/>
        <v>0.3600000000000149</v>
      </c>
      <c r="D102" s="8">
        <f t="shared" si="5"/>
        <v>-0.39999999999978086</v>
      </c>
    </row>
    <row r="103" spans="1:4" ht="12.75">
      <c r="A103" s="5">
        <f t="shared" si="9"/>
        <v>6.349999999999997</v>
      </c>
      <c r="B103" s="1">
        <v>11.379</v>
      </c>
      <c r="C103" s="7">
        <f t="shared" si="4"/>
        <v>0.3399999999999904</v>
      </c>
      <c r="D103" s="8">
        <f t="shared" si="5"/>
        <v>-0.4000000000004914</v>
      </c>
    </row>
    <row r="104" spans="1:4" ht="12.75">
      <c r="A104" s="5">
        <f t="shared" si="9"/>
        <v>6.399999999999997</v>
      </c>
      <c r="B104" s="1">
        <v>11.396</v>
      </c>
      <c r="C104" s="7">
        <f aca="true" t="shared" si="10" ref="C104:C116">(B104-B103)/(A104-A103)</f>
        <v>0.34000000000002595</v>
      </c>
      <c r="D104" s="8">
        <f t="shared" si="5"/>
        <v>7.105427357601027E-13</v>
      </c>
    </row>
    <row r="105" spans="1:4" ht="12.75">
      <c r="A105" s="5">
        <f t="shared" si="9"/>
        <v>6.449999999999997</v>
      </c>
      <c r="B105" s="1">
        <v>11.41</v>
      </c>
      <c r="C105" s="7">
        <f t="shared" si="10"/>
        <v>0.2799999999999879</v>
      </c>
      <c r="D105" s="8">
        <f aca="true" t="shared" si="11" ref="D105:D116">(C105-C104)/(A104-A103)</f>
        <v>-1.2000000000007647</v>
      </c>
    </row>
    <row r="106" spans="1:4" ht="12.75">
      <c r="A106" s="5">
        <f t="shared" si="9"/>
        <v>6.4999999999999964</v>
      </c>
      <c r="B106" s="1">
        <v>11.426</v>
      </c>
      <c r="C106" s="7">
        <f t="shared" si="10"/>
        <v>0.3200000000000014</v>
      </c>
      <c r="D106" s="8">
        <f t="shared" si="11"/>
        <v>0.8000000000002723</v>
      </c>
    </row>
    <row r="107" spans="1:4" ht="12.75">
      <c r="A107" s="5">
        <f t="shared" si="9"/>
        <v>6.549999999999996</v>
      </c>
      <c r="B107" s="1">
        <v>11.433</v>
      </c>
      <c r="C107" s="7">
        <f t="shared" si="10"/>
        <v>0.13999999999999396</v>
      </c>
      <c r="D107" s="8">
        <f t="shared" si="11"/>
        <v>-3.6000000000001613</v>
      </c>
    </row>
    <row r="108" spans="1:4" ht="12.75">
      <c r="A108" s="5">
        <f t="shared" si="9"/>
        <v>6.599999999999996</v>
      </c>
      <c r="B108" s="1">
        <v>11.447</v>
      </c>
      <c r="C108" s="7">
        <f t="shared" si="10"/>
        <v>0.2799999999999879</v>
      </c>
      <c r="D108" s="8">
        <f t="shared" si="11"/>
        <v>2.7999999999998892</v>
      </c>
    </row>
    <row r="109" spans="1:4" ht="12.75">
      <c r="A109" s="5">
        <f t="shared" si="9"/>
        <v>6.649999999999996</v>
      </c>
      <c r="B109" s="1">
        <v>11.461</v>
      </c>
      <c r="C109" s="7">
        <f t="shared" si="10"/>
        <v>0.28000000000002345</v>
      </c>
      <c r="D109" s="8">
        <f t="shared" si="11"/>
        <v>7.105427357601027E-13</v>
      </c>
    </row>
    <row r="110" spans="1:4" ht="12.75">
      <c r="A110" s="5">
        <f t="shared" si="9"/>
        <v>6.699999999999996</v>
      </c>
      <c r="B110" s="1">
        <v>11.473</v>
      </c>
      <c r="C110" s="7">
        <f t="shared" si="10"/>
        <v>0.24000000000000996</v>
      </c>
      <c r="D110" s="8">
        <f t="shared" si="11"/>
        <v>-0.8000000000002728</v>
      </c>
    </row>
    <row r="111" spans="1:4" ht="12.75">
      <c r="A111" s="5">
        <f t="shared" si="9"/>
        <v>6.749999999999996</v>
      </c>
      <c r="B111" s="1">
        <v>11.485</v>
      </c>
      <c r="C111" s="7">
        <f t="shared" si="10"/>
        <v>0.23999999999997443</v>
      </c>
      <c r="D111" s="8">
        <f t="shared" si="11"/>
        <v>-7.105427357601027E-13</v>
      </c>
    </row>
    <row r="112" spans="1:4" ht="12.75">
      <c r="A112" s="5">
        <f t="shared" si="9"/>
        <v>6.799999999999995</v>
      </c>
      <c r="B112" s="1">
        <v>11.499</v>
      </c>
      <c r="C112" s="7">
        <f t="shared" si="10"/>
        <v>0.28000000000002345</v>
      </c>
      <c r="D112" s="8">
        <f t="shared" si="11"/>
        <v>0.8000000000009834</v>
      </c>
    </row>
    <row r="113" spans="1:4" ht="12.75">
      <c r="A113" s="5">
        <f t="shared" si="9"/>
        <v>6.849999999999995</v>
      </c>
      <c r="B113" s="1">
        <v>11.51</v>
      </c>
      <c r="C113" s="7">
        <f t="shared" si="10"/>
        <v>0.21999999999998543</v>
      </c>
      <c r="D113" s="8">
        <f t="shared" si="11"/>
        <v>-1.2000000000007647</v>
      </c>
    </row>
    <row r="114" spans="1:4" ht="12.75">
      <c r="A114" s="5">
        <f t="shared" si="9"/>
        <v>6.899999999999995</v>
      </c>
      <c r="B114" s="1">
        <v>11.522</v>
      </c>
      <c r="C114" s="7">
        <f t="shared" si="10"/>
        <v>0.24000000000000996</v>
      </c>
      <c r="D114" s="8">
        <f t="shared" si="11"/>
        <v>0.40000000000049196</v>
      </c>
    </row>
    <row r="115" spans="1:4" ht="12.75">
      <c r="A115" s="5">
        <f t="shared" si="9"/>
        <v>6.949999999999995</v>
      </c>
      <c r="B115" s="1">
        <v>11.533</v>
      </c>
      <c r="C115" s="7">
        <f t="shared" si="10"/>
        <v>0.21999999999998543</v>
      </c>
      <c r="D115" s="8">
        <f t="shared" si="11"/>
        <v>-0.40000000000049196</v>
      </c>
    </row>
    <row r="116" spans="1:4" ht="12.75">
      <c r="A116" s="5">
        <f t="shared" si="9"/>
        <v>6.999999999999995</v>
      </c>
      <c r="B116" s="1">
        <v>11.545</v>
      </c>
      <c r="C116" s="7">
        <f t="shared" si="10"/>
        <v>0.24000000000000996</v>
      </c>
      <c r="D116" s="8">
        <f t="shared" si="11"/>
        <v>0.40000000000049196</v>
      </c>
    </row>
    <row r="117" spans="1:4" ht="12.75">
      <c r="A117" s="3"/>
      <c r="B117"/>
      <c r="D117"/>
    </row>
    <row r="118" spans="1:4" ht="12.75">
      <c r="A118" s="3"/>
      <c r="B118"/>
      <c r="D118"/>
    </row>
    <row r="119" spans="1:4" ht="12.75">
      <c r="A119" s="3"/>
      <c r="B119"/>
      <c r="D119"/>
    </row>
    <row r="120" spans="1:4" ht="12.75">
      <c r="A120" s="3"/>
      <c r="B120"/>
      <c r="D120"/>
    </row>
    <row r="121" spans="1:4" ht="12.75">
      <c r="A121" s="3"/>
      <c r="B121"/>
      <c r="D121"/>
    </row>
    <row r="122" spans="1:4" ht="12.75">
      <c r="A122" s="3"/>
      <c r="B122"/>
      <c r="D122"/>
    </row>
    <row r="123" spans="1:4" ht="12.75">
      <c r="A123" s="3"/>
      <c r="B123"/>
      <c r="D123"/>
    </row>
    <row r="124" spans="1:4" ht="12.75">
      <c r="A124" s="3"/>
      <c r="B124"/>
      <c r="D124"/>
    </row>
    <row r="125" spans="1:4" ht="12.75">
      <c r="A125" s="3"/>
      <c r="B125"/>
      <c r="D125"/>
    </row>
    <row r="126" spans="1:4" ht="12.75">
      <c r="A126" s="3"/>
      <c r="B126"/>
      <c r="D126"/>
    </row>
  </sheetData>
  <sheetProtection/>
  <mergeCells count="2">
    <mergeCell ref="K48:N48"/>
    <mergeCell ref="A2:E2"/>
  </mergeCells>
  <printOptions/>
  <pageMargins left="0.7480314960629921" right="0.7480314960629921" top="0.984251968503937" bottom="0.984251968503937" header="0" footer="0"/>
  <pageSetup firstPageNumber="5" useFirstPageNumber="1" horizontalDpi="600" verticalDpi="600" orientation="portrait" paperSize="9" r:id="rId1"/>
  <headerFooter alignWithMargins="0">
    <oddHeader>&amp;LModelado matemático en Farmacia mediante hoja de cálculo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34">
      <selection activeCell="D39" sqref="D39"/>
    </sheetView>
  </sheetViews>
  <sheetFormatPr defaultColWidth="11.421875" defaultRowHeight="12.75"/>
  <cols>
    <col min="1" max="1" width="12.140625" style="0" customWidth="1"/>
    <col min="2" max="2" width="12.28125" style="0" customWidth="1"/>
  </cols>
  <sheetData>
    <row r="1" spans="1:5" ht="15">
      <c r="A1" s="22" t="s">
        <v>13</v>
      </c>
      <c r="B1" s="23"/>
      <c r="C1" s="23"/>
      <c r="D1" s="23"/>
      <c r="E1" s="23"/>
    </row>
    <row r="2" spans="1:5" ht="12.75">
      <c r="A2" s="23"/>
      <c r="B2" s="23"/>
      <c r="C2" s="23"/>
      <c r="D2" s="23"/>
      <c r="E2" s="23"/>
    </row>
    <row r="3" spans="1:5" ht="12.75">
      <c r="A3" s="24" t="s">
        <v>14</v>
      </c>
      <c r="B3" s="24">
        <v>5.01</v>
      </c>
      <c r="C3" s="23" t="s">
        <v>15</v>
      </c>
      <c r="D3" s="23"/>
      <c r="E3" s="23"/>
    </row>
    <row r="4" spans="1:5" ht="12.75">
      <c r="A4" s="23"/>
      <c r="B4" s="23"/>
      <c r="C4" s="23"/>
      <c r="D4" s="23"/>
      <c r="E4" s="23"/>
    </row>
    <row r="5" spans="1:5" ht="12.75">
      <c r="A5" s="25" t="s">
        <v>16</v>
      </c>
      <c r="B5" s="25"/>
      <c r="C5" s="23"/>
      <c r="D5" s="23"/>
      <c r="E5" s="23"/>
    </row>
    <row r="6" spans="1:5" ht="12.75">
      <c r="A6" s="25">
        <f>B3</f>
        <v>5.01</v>
      </c>
      <c r="B6" s="25">
        <v>0</v>
      </c>
      <c r="C6" s="23"/>
      <c r="D6" s="23"/>
      <c r="E6" s="23"/>
    </row>
    <row r="7" spans="1:5" ht="12.75">
      <c r="A7" s="25">
        <f>A6</f>
        <v>5.01</v>
      </c>
      <c r="B7" s="25">
        <v>13</v>
      </c>
      <c r="C7" s="23"/>
      <c r="D7" s="23"/>
      <c r="E7" s="23"/>
    </row>
    <row r="8" spans="1:5" ht="12.75">
      <c r="A8" s="23"/>
      <c r="B8" s="23"/>
      <c r="C8" s="23"/>
      <c r="D8" s="23"/>
      <c r="E8" s="23"/>
    </row>
    <row r="9" spans="1:5" ht="15">
      <c r="A9" s="22" t="s">
        <v>17</v>
      </c>
      <c r="B9" s="23"/>
      <c r="C9" s="23"/>
      <c r="D9" s="23"/>
      <c r="E9" s="23"/>
    </row>
    <row r="10" spans="1:5" ht="12.75">
      <c r="A10" s="23"/>
      <c r="B10" s="23"/>
      <c r="C10" s="23"/>
      <c r="D10" s="23"/>
      <c r="E10" s="23"/>
    </row>
    <row r="11" spans="1:5" ht="12.75">
      <c r="A11" s="24" t="s">
        <v>14</v>
      </c>
      <c r="B11" s="24">
        <v>5.02</v>
      </c>
      <c r="C11" s="23" t="s">
        <v>15</v>
      </c>
      <c r="D11" s="23"/>
      <c r="E11" s="23"/>
    </row>
    <row r="12" spans="1:5" ht="12.75">
      <c r="A12" s="23"/>
      <c r="B12" s="23"/>
      <c r="C12" s="23"/>
      <c r="D12" s="23"/>
      <c r="E12" s="23"/>
    </row>
    <row r="13" spans="1:5" ht="12.75">
      <c r="A13" s="25" t="s">
        <v>16</v>
      </c>
      <c r="B13" s="25"/>
      <c r="C13" s="23"/>
      <c r="D13" s="23"/>
      <c r="E13" s="23"/>
    </row>
    <row r="14" spans="1:5" ht="12.75">
      <c r="A14" s="25">
        <f>B11</f>
        <v>5.02</v>
      </c>
      <c r="B14" s="25">
        <v>0</v>
      </c>
      <c r="C14" s="23"/>
      <c r="D14" s="23"/>
      <c r="E14" s="23"/>
    </row>
    <row r="15" spans="1:5" ht="12.75">
      <c r="A15" s="25">
        <f>A14</f>
        <v>5.02</v>
      </c>
      <c r="B15" s="25">
        <v>85</v>
      </c>
      <c r="C15" s="23"/>
      <c r="D15" s="23"/>
      <c r="E15" s="23"/>
    </row>
    <row r="16" spans="1:5" ht="12.75">
      <c r="A16" s="23"/>
      <c r="B16" s="23"/>
      <c r="C16" s="23"/>
      <c r="D16" s="23"/>
      <c r="E16" s="23"/>
    </row>
    <row r="17" spans="1:5" ht="12.75">
      <c r="A17" s="23"/>
      <c r="B17" s="23"/>
      <c r="C17" s="23"/>
      <c r="D17" s="23"/>
      <c r="E17" s="23"/>
    </row>
    <row r="18" spans="1:5" ht="12.75">
      <c r="A18" s="23"/>
      <c r="B18" s="23"/>
      <c r="C18" s="23"/>
      <c r="D18" s="23"/>
      <c r="E18" s="23"/>
    </row>
    <row r="19" spans="1:5" ht="15">
      <c r="A19" s="22" t="s">
        <v>18</v>
      </c>
      <c r="B19" s="23"/>
      <c r="C19" s="23"/>
      <c r="D19" s="23"/>
      <c r="E19" s="23"/>
    </row>
    <row r="20" spans="1:5" ht="12.75">
      <c r="A20" s="23"/>
      <c r="B20" s="23"/>
      <c r="C20" s="23"/>
      <c r="D20" s="23"/>
      <c r="E20" s="23"/>
    </row>
    <row r="21" spans="1:5" ht="12.75">
      <c r="A21" s="24" t="s">
        <v>14</v>
      </c>
      <c r="B21" s="24">
        <v>5.025</v>
      </c>
      <c r="C21" s="23" t="s">
        <v>15</v>
      </c>
      <c r="D21" s="23"/>
      <c r="E21" s="23"/>
    </row>
    <row r="22" spans="1:5" ht="12.75">
      <c r="A22" s="23"/>
      <c r="B22" s="23"/>
      <c r="C22" s="23"/>
      <c r="D22" s="23"/>
      <c r="E22" s="23"/>
    </row>
    <row r="23" spans="1:5" ht="12.75">
      <c r="A23" s="25" t="s">
        <v>16</v>
      </c>
      <c r="B23" s="25"/>
      <c r="C23" s="23"/>
      <c r="D23" s="23"/>
      <c r="E23" s="23"/>
    </row>
    <row r="24" spans="1:5" ht="12.75">
      <c r="A24" s="25">
        <f>B21</f>
        <v>5.025</v>
      </c>
      <c r="B24" s="25">
        <v>-3100</v>
      </c>
      <c r="C24" s="23"/>
      <c r="D24" s="23"/>
      <c r="E24" s="23"/>
    </row>
    <row r="25" spans="1:5" ht="12.75">
      <c r="A25" s="25">
        <f>A24</f>
        <v>5.025</v>
      </c>
      <c r="B25" s="25">
        <v>800</v>
      </c>
      <c r="C25" s="23"/>
      <c r="D25" s="23"/>
      <c r="E25" s="23"/>
    </row>
    <row r="26" spans="1:5" ht="12.75">
      <c r="A26" s="23"/>
      <c r="B26" s="23"/>
      <c r="C26" s="23"/>
      <c r="D26" s="23"/>
      <c r="E26" s="23"/>
    </row>
    <row r="29" spans="1:4" ht="15">
      <c r="A29" s="22" t="s">
        <v>19</v>
      </c>
      <c r="B29" s="23"/>
      <c r="C29" s="23"/>
      <c r="D29" s="23"/>
    </row>
    <row r="30" spans="1:4" ht="12.75">
      <c r="A30" s="23"/>
      <c r="B30" s="23"/>
      <c r="C30" s="23"/>
      <c r="D30" s="23"/>
    </row>
    <row r="31" spans="1:4" ht="12.75">
      <c r="A31" s="24" t="s">
        <v>20</v>
      </c>
      <c r="B31" s="24">
        <v>0.45</v>
      </c>
      <c r="C31" s="23" t="s">
        <v>15</v>
      </c>
      <c r="D31" s="23"/>
    </row>
    <row r="32" spans="1:4" ht="12.75">
      <c r="A32" s="24" t="s">
        <v>14</v>
      </c>
      <c r="B32" s="24">
        <v>5.05</v>
      </c>
      <c r="C32" s="23" t="s">
        <v>15</v>
      </c>
      <c r="D32" s="23"/>
    </row>
    <row r="33" spans="1:4" ht="12.75">
      <c r="A33" s="26"/>
      <c r="B33" s="26"/>
      <c r="C33" s="23"/>
      <c r="D33" s="23"/>
    </row>
    <row r="34" spans="1:4" ht="12.75">
      <c r="A34" s="23"/>
      <c r="B34" s="23"/>
      <c r="C34" s="23"/>
      <c r="D34" s="23"/>
    </row>
    <row r="35" spans="1:4" ht="12.75">
      <c r="A35" s="25" t="s">
        <v>16</v>
      </c>
      <c r="B35" s="25"/>
      <c r="C35" s="23"/>
      <c r="D35" s="23"/>
    </row>
    <row r="36" spans="1:4" ht="12.75">
      <c r="A36" s="25">
        <v>0</v>
      </c>
      <c r="B36" s="25">
        <f>B31</f>
        <v>0.45</v>
      </c>
      <c r="C36" s="23"/>
      <c r="D36" s="23"/>
    </row>
    <row r="37" spans="1:4" ht="12.75">
      <c r="A37" s="25">
        <f>B32</f>
        <v>5.05</v>
      </c>
      <c r="B37" s="25">
        <v>0</v>
      </c>
      <c r="C37" s="23"/>
      <c r="D37" s="23"/>
    </row>
    <row r="38" spans="1:4" ht="12.75">
      <c r="A38" s="23"/>
      <c r="B38" s="23"/>
      <c r="C38" s="23"/>
      <c r="D38" s="23"/>
    </row>
    <row r="39" spans="1:2" ht="12.75">
      <c r="A39" t="s">
        <v>21</v>
      </c>
      <c r="B39" s="29">
        <f>-B31/B32</f>
        <v>-0.08910891089108912</v>
      </c>
    </row>
    <row r="40" spans="1:2" ht="14.25">
      <c r="A40" t="s">
        <v>24</v>
      </c>
      <c r="B40" s="28">
        <f>Calculos!H57-((Calculos!F57-AjusteGrafico!B31)^2+(SUMSQ(Calculos!A10:A57)*(Calculos!G57-AjusteGrafico!B39)^2)/COUNT(Calculos!E10:E57)+2*(Calculos!F57-AjusteGrafico!B31)*(Calculos!G57-AjusteGrafico!B39)*AVERAGE(Calculos!A10:A57))/VARP(Calculos!E10:E57)</f>
        <v>0.9986878850852827</v>
      </c>
    </row>
  </sheetData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2009-02-18T15:50:46Z</cp:lastPrinted>
  <dcterms:created xsi:type="dcterms:W3CDTF">2009-02-10T10:49:45Z</dcterms:created>
  <dcterms:modified xsi:type="dcterms:W3CDTF">2009-02-23T10:34:16Z</dcterms:modified>
  <cp:category/>
  <cp:version/>
  <cp:contentType/>
  <cp:contentStatus/>
</cp:coreProperties>
</file>