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valoracion" sheetId="1" r:id="rId1"/>
    <sheet name="AjusteGrafico" sheetId="2" r:id="rId2"/>
    <sheet name="GrafpH" sheetId="3" r:id="rId3"/>
    <sheet name="GrafDpH" sheetId="4" r:id="rId4"/>
  </sheets>
  <definedNames/>
  <calcPr fullCalcOnLoad="1" iterate="1" iterateCount="1" iterateDelta="1"/>
</workbook>
</file>

<file path=xl/sharedStrings.xml><?xml version="1.0" encoding="utf-8"?>
<sst xmlns="http://schemas.openxmlformats.org/spreadsheetml/2006/main" count="69" uniqueCount="66">
  <si>
    <t>VALORACIÓN ÁCIDO FUERTE CON BASE FUERTE</t>
  </si>
  <si>
    <t>Volumen NaOH añadido</t>
  </si>
  <si>
    <t>Volumen total</t>
  </si>
  <si>
    <t>Moles HCl que reaccionan</t>
  </si>
  <si>
    <t>Moles HCl que quedan</t>
  </si>
  <si>
    <t>[HCl]</t>
  </si>
  <si>
    <t>Moles NaOH</t>
  </si>
  <si>
    <t>[NaOH]</t>
  </si>
  <si>
    <t>pH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</si>
  <si>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</si>
  <si>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</si>
  <si>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</si>
  <si>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</si>
  <si>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</si>
  <si>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</si>
  <si>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</si>
  <si>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</si>
  <si>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</si>
  <si>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</si>
  <si>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</si>
  <si>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</si>
  <si>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</si>
  <si>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</si>
  <si>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</si>
  <si>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</si>
  <si>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</si>
  <si>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</si>
  <si>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</si>
  <si>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</si>
  <si>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</si>
  <si>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</si>
  <si>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</si>
  <si>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</si>
  <si>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</si>
  <si>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</si>
  <si>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</si>
  <si>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</si>
  <si>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</si>
  <si>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</si>
  <si>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</si>
  <si>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</si>
  <si>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</si>
  <si>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</si>
  <si>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</si>
  <si>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</si>
  <si>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</si>
  <si>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</si>
  <si>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</si>
  <si>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</si>
  <si>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</si>
  <si>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</si>
  <si>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</si>
  <si>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</si>
  <si>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>---</t>
  </si>
  <si>
    <t xml:space="preserve">Concentración </t>
  </si>
  <si>
    <t>HCl: 0,1 M</t>
  </si>
  <si>
    <t>Volumen inicial</t>
  </si>
  <si>
    <t>HCL: 50 mL</t>
  </si>
  <si>
    <t>NaOH: 0,1 M</t>
  </si>
  <si>
    <t>Derivada pH</t>
  </si>
  <si>
    <t>Ajuste gráfico del volumen de equilibrio</t>
  </si>
  <si>
    <t>Gráfico pH vs V</t>
  </si>
  <si>
    <t>(parámetro a modificar)</t>
  </si>
  <si>
    <t>Tabla</t>
  </si>
  <si>
    <t>Gráfico DpH vs V</t>
  </si>
  <si>
    <t>Ve ajustado =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</si>
</sst>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</numFmts>
  <fonts count="15">
    <font>
      <sz val="10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7.6"/>
      <name val="Arial"/>
      <family val="5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b/>
      <sz val="1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2" borderId="0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7" fillId="7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72" fontId="0" fillId="6" borderId="1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8" borderId="0" xfId="0" applyFill="1" applyAlignment="1">
      <alignment/>
    </xf>
    <xf numFmtId="0" fontId="0" fillId="8" borderId="0" xfId="0" applyFont="1" applyFill="1" applyAlignment="1">
      <alignment/>
    </xf>
    <xf numFmtId="0" fontId="0" fillId="9" borderId="0" xfId="0" applyFont="1" applyFill="1" applyAlignment="1">
      <alignment/>
    </xf>
    <xf numFmtId="0" fontId="0" fillId="9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Valoración ácido fuerte con base fuerte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valoracion!$A$4:$A$25</c:f>
              <c:numCache>
                <c:ptCount val="2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49.5</c:v>
                </c:pt>
                <c:pt idx="11">
                  <c:v>49.9</c:v>
                </c:pt>
                <c:pt idx="12">
                  <c:v>50</c:v>
                </c:pt>
                <c:pt idx="13">
                  <c:v>50.1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60</c:v>
                </c:pt>
                <c:pt idx="18">
                  <c:v>70</c:v>
                </c:pt>
                <c:pt idx="19">
                  <c:v>80</c:v>
                </c:pt>
                <c:pt idx="20">
                  <c:v>90</c:v>
                </c:pt>
                <c:pt idx="21">
                  <c:v>100</c:v>
                </c:pt>
              </c:numCache>
            </c:numRef>
          </c:xVal>
          <c:yVal>
            <c:numRef>
              <c:f>valoracion!$H$4:$H$25</c:f>
              <c:numCache>
                <c:ptCount val="22"/>
                <c:pt idx="0">
                  <c:v>0.9999999999999998</c:v>
                </c:pt>
                <c:pt idx="1">
                  <c:v>1.1760912590556811</c:v>
                </c:pt>
                <c:pt idx="2">
                  <c:v>1.3679767852945943</c:v>
                </c:pt>
                <c:pt idx="3">
                  <c:v>1.6020599913279623</c:v>
                </c:pt>
                <c:pt idx="4">
                  <c:v>1.9542425094393248</c:v>
                </c:pt>
                <c:pt idx="5">
                  <c:v>2.2787536009528293</c:v>
                </c:pt>
                <c:pt idx="6">
                  <c:v>2.380211241711606</c:v>
                </c:pt>
                <c:pt idx="7">
                  <c:v>2.509650479546582</c:v>
                </c:pt>
                <c:pt idx="8">
                  <c:v>2.690196080028514</c:v>
                </c:pt>
                <c:pt idx="9">
                  <c:v>2.9956351945975483</c:v>
                </c:pt>
                <c:pt idx="10">
                  <c:v>3.298853076409709</c:v>
                </c:pt>
                <c:pt idx="11">
                  <c:v>3.999565488226</c:v>
                </c:pt>
                <c:pt idx="12">
                  <c:v>7</c:v>
                </c:pt>
                <c:pt idx="13">
                  <c:v>9.999565922520688</c:v>
                </c:pt>
                <c:pt idx="14">
                  <c:v>10.995678626217359</c:v>
                </c:pt>
                <c:pt idx="15">
                  <c:v>11.292429823902065</c:v>
                </c:pt>
                <c:pt idx="16">
                  <c:v>11.46428403001449</c:v>
                </c:pt>
                <c:pt idx="17">
                  <c:v>11.958607314841775</c:v>
                </c:pt>
                <c:pt idx="18">
                  <c:v>12.221848749616356</c:v>
                </c:pt>
                <c:pt idx="19">
                  <c:v>12.363177902412826</c:v>
                </c:pt>
                <c:pt idx="20">
                  <c:v>12.455931955649724</c:v>
                </c:pt>
                <c:pt idx="21">
                  <c:v>12.522878745280337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AjusteGrafico!$A$9:$A$10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AjusteGrafico!$B$9:$B$10</c:f>
              <c:numCache>
                <c:ptCount val="2"/>
                <c:pt idx="0">
                  <c:v>0</c:v>
                </c:pt>
                <c:pt idx="1">
                  <c:v>13</c:v>
                </c:pt>
              </c:numCache>
            </c:numRef>
          </c:yVal>
          <c:smooth val="0"/>
        </c:ser>
        <c:axId val="25892529"/>
        <c:axId val="31706170"/>
      </c:scatterChart>
      <c:valAx>
        <c:axId val="2589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Volumen NaOH añadido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1706170"/>
        <c:crossesAt val="0"/>
        <c:crossBetween val="midCat"/>
        <c:dispUnits/>
      </c:valAx>
      <c:valAx>
        <c:axId val="31706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58925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Derivada de pH en la valoración ácido fuerte con base fuerte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valoracion!$A$5:$A$25</c:f>
              <c:numCache>
                <c:ptCount val="2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49.5</c:v>
                </c:pt>
                <c:pt idx="10">
                  <c:v>49.9</c:v>
                </c:pt>
                <c:pt idx="11">
                  <c:v>50</c:v>
                </c:pt>
                <c:pt idx="12">
                  <c:v>50.1</c:v>
                </c:pt>
                <c:pt idx="13">
                  <c:v>51</c:v>
                </c:pt>
                <c:pt idx="14">
                  <c:v>52</c:v>
                </c:pt>
                <c:pt idx="15">
                  <c:v>53</c:v>
                </c:pt>
                <c:pt idx="16">
                  <c:v>60</c:v>
                </c:pt>
                <c:pt idx="17">
                  <c:v>70</c:v>
                </c:pt>
                <c:pt idx="18">
                  <c:v>80</c:v>
                </c:pt>
                <c:pt idx="19">
                  <c:v>90</c:v>
                </c:pt>
                <c:pt idx="20">
                  <c:v>100</c:v>
                </c:pt>
              </c:numCache>
            </c:numRef>
          </c:xVal>
          <c:yVal>
            <c:numRef>
              <c:f>valoracion!$I$5:$I$25</c:f>
              <c:numCache>
                <c:ptCount val="21"/>
                <c:pt idx="0">
                  <c:v>0.017609125905568134</c:v>
                </c:pt>
                <c:pt idx="1">
                  <c:v>0.019188552623891318</c:v>
                </c:pt>
                <c:pt idx="2">
                  <c:v>0.023408320603336797</c:v>
                </c:pt>
                <c:pt idx="3">
                  <c:v>0.03521825181113625</c:v>
                </c:pt>
                <c:pt idx="4">
                  <c:v>0.0649022183027009</c:v>
                </c:pt>
                <c:pt idx="5">
                  <c:v>0.10145764075877661</c:v>
                </c:pt>
                <c:pt idx="6">
                  <c:v>0.12943923783497624</c:v>
                </c:pt>
                <c:pt idx="7">
                  <c:v>0.1805456004819317</c:v>
                </c:pt>
                <c:pt idx="8">
                  <c:v>0.3054391145690345</c:v>
                </c:pt>
                <c:pt idx="9">
                  <c:v>0.6064357636243214</c:v>
                </c:pt>
                <c:pt idx="10">
                  <c:v>1.751781029540734</c:v>
                </c:pt>
                <c:pt idx="11">
                  <c:v>30.00434511773957</c:v>
                </c:pt>
                <c:pt idx="12">
                  <c:v>29.995659225206452</c:v>
                </c:pt>
                <c:pt idx="13">
                  <c:v>1.1067918929963028</c:v>
                </c:pt>
                <c:pt idx="14">
                  <c:v>0.29675119768470637</c:v>
                </c:pt>
                <c:pt idx="15">
                  <c:v>0.17185420611242463</c:v>
                </c:pt>
                <c:pt idx="16">
                  <c:v>0.07061761211818356</c:v>
                </c:pt>
                <c:pt idx="17">
                  <c:v>0.02632414347745815</c:v>
                </c:pt>
                <c:pt idx="18">
                  <c:v>0.01413291527964695</c:v>
                </c:pt>
                <c:pt idx="19">
                  <c:v>0.009275405323689867</c:v>
                </c:pt>
                <c:pt idx="20">
                  <c:v>0.006694678963061307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AjusteGrafico!$A$20:$A$21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AjusteGrafico!$B$20:$B$21</c:f>
              <c:numCache>
                <c:ptCount val="2"/>
                <c:pt idx="0">
                  <c:v>-1</c:v>
                </c:pt>
                <c:pt idx="1">
                  <c:v>34</c:v>
                </c:pt>
              </c:numCache>
            </c:numRef>
          </c:yVal>
          <c:smooth val="0"/>
        </c:ser>
        <c:axId val="16920075"/>
        <c:axId val="18062948"/>
      </c:scatterChart>
      <c:valAx>
        <c:axId val="16920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Volumen NaOH añadido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8062948"/>
        <c:crossesAt val="0"/>
        <c:crossBetween val="midCat"/>
        <c:dispUnits/>
      </c:valAx>
      <c:valAx>
        <c:axId val="18062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692007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" footer="0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" footer="0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Chart 1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75" zoomScaleNormal="75" workbookViewId="0" topLeftCell="A1">
      <selection activeCell="A25" sqref="A25:IV25"/>
    </sheetView>
  </sheetViews>
  <sheetFormatPr defaultColWidth="11.421875" defaultRowHeight="12.75"/>
  <cols>
    <col min="1" max="1" width="9.7109375" style="1" customWidth="1"/>
    <col min="2" max="2" width="14.7109375" style="2" customWidth="1"/>
    <col min="3" max="16384" width="11.7109375" style="2" customWidth="1"/>
  </cols>
  <sheetData>
    <row r="1" spans="1:8" s="3" customFormat="1" ht="36" customHeight="1">
      <c r="A1" s="29" t="s">
        <v>0</v>
      </c>
      <c r="B1" s="28"/>
      <c r="C1" s="28"/>
      <c r="D1" s="28"/>
      <c r="E1" s="28"/>
      <c r="F1" s="28"/>
      <c r="G1" s="28"/>
      <c r="H1" s="28"/>
    </row>
    <row r="2" spans="1:8" s="3" customFormat="1" ht="36" customHeight="1">
      <c r="A2" s="10"/>
      <c r="B2" s="10"/>
      <c r="C2" s="10"/>
      <c r="D2" s="10"/>
      <c r="E2" s="10"/>
      <c r="F2" s="10"/>
      <c r="G2" s="10"/>
      <c r="H2" s="10"/>
    </row>
    <row r="3" spans="1:9" ht="38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59</v>
      </c>
    </row>
    <row r="4" spans="1:8" ht="12.75">
      <c r="A4" s="5">
        <v>0</v>
      </c>
      <c r="B4" s="6">
        <f aca="true" t="shared" si="0" ref="B4:B25">A4+50</f>
        <v>50</v>
      </c>
      <c r="C4" s="6" t="s">
        <v>9</v>
      </c>
      <c r="D4" s="18">
        <v>0.005</v>
      </c>
      <c r="E4" s="7">
        <v>0.1</v>
      </c>
      <c r="F4" s="6" t="s">
        <v>10</v>
      </c>
      <c r="G4" s="6" t="s">
        <v>11</v>
      </c>
      <c r="H4" s="8">
        <f aca="true" t="shared" si="1" ref="H4:H15">-LOG(E4,10)</f>
        <v>0.9999999999999998</v>
      </c>
    </row>
    <row r="5" spans="1:9" ht="12.75">
      <c r="A5" s="5">
        <v>10</v>
      </c>
      <c r="B5" s="6">
        <f t="shared" si="0"/>
        <v>60</v>
      </c>
      <c r="C5" s="7">
        <f aca="true" t="shared" si="2" ref="C5:C16">A5*0.0001</f>
        <v>0.001</v>
      </c>
      <c r="D5" s="7">
        <f aca="true" t="shared" si="3" ref="D5:D16">D$4-C5</f>
        <v>0.004</v>
      </c>
      <c r="E5" s="7">
        <f aca="true" t="shared" si="4" ref="E5:E16">D5/(B5*0.001)</f>
        <v>0.06666666666666667</v>
      </c>
      <c r="F5" s="6" t="s">
        <v>12</v>
      </c>
      <c r="G5" s="6" t="s">
        <v>13</v>
      </c>
      <c r="H5" s="8">
        <f t="shared" si="1"/>
        <v>1.1760912590556811</v>
      </c>
      <c r="I5" s="20">
        <f aca="true" t="shared" si="5" ref="I5:I25">(H5-H4)/(A5-A4)</f>
        <v>0.017609125905568134</v>
      </c>
    </row>
    <row r="6" spans="1:9" ht="12.75">
      <c r="A6" s="5">
        <v>20</v>
      </c>
      <c r="B6" s="6">
        <f t="shared" si="0"/>
        <v>70</v>
      </c>
      <c r="C6" s="7">
        <f t="shared" si="2"/>
        <v>0.002</v>
      </c>
      <c r="D6" s="7">
        <f t="shared" si="3"/>
        <v>0.003</v>
      </c>
      <c r="E6" s="7">
        <f t="shared" si="4"/>
        <v>0.04285714285714285</v>
      </c>
      <c r="F6" s="6" t="s">
        <v>14</v>
      </c>
      <c r="G6" s="6" t="s">
        <v>15</v>
      </c>
      <c r="H6" s="8">
        <f t="shared" si="1"/>
        <v>1.3679767852945943</v>
      </c>
      <c r="I6" s="20">
        <f t="shared" si="5"/>
        <v>0.019188552623891318</v>
      </c>
    </row>
    <row r="7" spans="1:9" ht="12.75">
      <c r="A7" s="5">
        <v>30</v>
      </c>
      <c r="B7" s="6">
        <f t="shared" si="0"/>
        <v>80</v>
      </c>
      <c r="C7" s="7">
        <f t="shared" si="2"/>
        <v>0.003</v>
      </c>
      <c r="D7" s="7">
        <f t="shared" si="3"/>
        <v>0.002</v>
      </c>
      <c r="E7" s="7">
        <f t="shared" si="4"/>
        <v>0.025</v>
      </c>
      <c r="F7" s="6" t="s">
        <v>16</v>
      </c>
      <c r="G7" s="6" t="s">
        <v>17</v>
      </c>
      <c r="H7" s="8">
        <f t="shared" si="1"/>
        <v>1.6020599913279623</v>
      </c>
      <c r="I7" s="20">
        <f t="shared" si="5"/>
        <v>0.023408320603336797</v>
      </c>
    </row>
    <row r="8" spans="1:9" ht="12.75">
      <c r="A8" s="5">
        <v>40</v>
      </c>
      <c r="B8" s="6">
        <f t="shared" si="0"/>
        <v>90</v>
      </c>
      <c r="C8" s="7">
        <f t="shared" si="2"/>
        <v>0.004</v>
      </c>
      <c r="D8" s="7">
        <f t="shared" si="3"/>
        <v>0.001</v>
      </c>
      <c r="E8" s="7">
        <f t="shared" si="4"/>
        <v>0.011111111111111112</v>
      </c>
      <c r="F8" s="6" t="s">
        <v>18</v>
      </c>
      <c r="G8" s="6" t="s">
        <v>19</v>
      </c>
      <c r="H8" s="8">
        <f t="shared" si="1"/>
        <v>1.9542425094393248</v>
      </c>
      <c r="I8" s="20">
        <f t="shared" si="5"/>
        <v>0.03521825181113625</v>
      </c>
    </row>
    <row r="9" spans="1:9" ht="12.75">
      <c r="A9" s="5">
        <v>45</v>
      </c>
      <c r="B9" s="6">
        <f t="shared" si="0"/>
        <v>95</v>
      </c>
      <c r="C9" s="7">
        <f t="shared" si="2"/>
        <v>0.0045000000000000005</v>
      </c>
      <c r="D9" s="7">
        <f t="shared" si="3"/>
        <v>0.0004999999999999996</v>
      </c>
      <c r="E9" s="7">
        <f t="shared" si="4"/>
        <v>0.005263157894736838</v>
      </c>
      <c r="F9" s="6" t="s">
        <v>20</v>
      </c>
      <c r="G9" s="6" t="s">
        <v>21</v>
      </c>
      <c r="H9" s="8">
        <f t="shared" si="1"/>
        <v>2.2787536009528293</v>
      </c>
      <c r="I9" s="20">
        <f t="shared" si="5"/>
        <v>0.0649022183027009</v>
      </c>
    </row>
    <row r="10" spans="1:9" ht="12.75">
      <c r="A10" s="5">
        <v>46</v>
      </c>
      <c r="B10" s="6">
        <f t="shared" si="0"/>
        <v>96</v>
      </c>
      <c r="C10" s="7">
        <f t="shared" si="2"/>
        <v>0.0046</v>
      </c>
      <c r="D10" s="7">
        <f t="shared" si="3"/>
        <v>0.0004000000000000002</v>
      </c>
      <c r="E10" s="7">
        <f t="shared" si="4"/>
        <v>0.004166666666666668</v>
      </c>
      <c r="F10" s="6" t="s">
        <v>22</v>
      </c>
      <c r="G10" s="6" t="s">
        <v>23</v>
      </c>
      <c r="H10" s="8">
        <f t="shared" si="1"/>
        <v>2.380211241711606</v>
      </c>
      <c r="I10" s="20">
        <f t="shared" si="5"/>
        <v>0.10145764075877661</v>
      </c>
    </row>
    <row r="11" spans="1:9" ht="12.75">
      <c r="A11" s="5">
        <v>47</v>
      </c>
      <c r="B11" s="6">
        <f t="shared" si="0"/>
        <v>97</v>
      </c>
      <c r="C11" s="7">
        <f t="shared" si="2"/>
        <v>0.0047</v>
      </c>
      <c r="D11" s="7">
        <f t="shared" si="3"/>
        <v>0.0002999999999999999</v>
      </c>
      <c r="E11" s="7">
        <f t="shared" si="4"/>
        <v>0.003092783505154638</v>
      </c>
      <c r="F11" s="6" t="s">
        <v>24</v>
      </c>
      <c r="G11" s="6" t="s">
        <v>25</v>
      </c>
      <c r="H11" s="8">
        <f t="shared" si="1"/>
        <v>2.509650479546582</v>
      </c>
      <c r="I11" s="20">
        <f t="shared" si="5"/>
        <v>0.12943923783497624</v>
      </c>
    </row>
    <row r="12" spans="1:9" ht="12.75">
      <c r="A12" s="5">
        <v>48</v>
      </c>
      <c r="B12" s="6">
        <f t="shared" si="0"/>
        <v>98</v>
      </c>
      <c r="C12" s="7">
        <f t="shared" si="2"/>
        <v>0.0048000000000000004</v>
      </c>
      <c r="D12" s="7">
        <f t="shared" si="3"/>
        <v>0.00019999999999999966</v>
      </c>
      <c r="E12" s="7">
        <f t="shared" si="4"/>
        <v>0.0020408163265306085</v>
      </c>
      <c r="F12" s="6" t="s">
        <v>26</v>
      </c>
      <c r="G12" s="6" t="s">
        <v>27</v>
      </c>
      <c r="H12" s="8">
        <f t="shared" si="1"/>
        <v>2.690196080028514</v>
      </c>
      <c r="I12" s="20">
        <f t="shared" si="5"/>
        <v>0.1805456004819317</v>
      </c>
    </row>
    <row r="13" spans="1:9" ht="12.75">
      <c r="A13" s="5">
        <v>49</v>
      </c>
      <c r="B13" s="6">
        <f t="shared" si="0"/>
        <v>99</v>
      </c>
      <c r="C13" s="7">
        <f t="shared" si="2"/>
        <v>0.0049</v>
      </c>
      <c r="D13" s="7">
        <f t="shared" si="3"/>
        <v>0.00010000000000000026</v>
      </c>
      <c r="E13" s="7">
        <f t="shared" si="4"/>
        <v>0.0010101010101010127</v>
      </c>
      <c r="F13" s="6" t="s">
        <v>28</v>
      </c>
      <c r="G13" s="6" t="s">
        <v>29</v>
      </c>
      <c r="H13" s="8">
        <f t="shared" si="1"/>
        <v>2.9956351945975483</v>
      </c>
      <c r="I13" s="20">
        <f t="shared" si="5"/>
        <v>0.3054391145690345</v>
      </c>
    </row>
    <row r="14" spans="1:9" ht="12.75">
      <c r="A14" s="5">
        <v>49.5</v>
      </c>
      <c r="B14" s="6">
        <f t="shared" si="0"/>
        <v>99.5</v>
      </c>
      <c r="C14" s="7">
        <f t="shared" si="2"/>
        <v>0.00495</v>
      </c>
      <c r="D14" s="7">
        <f t="shared" si="3"/>
        <v>4.99999999999997E-05</v>
      </c>
      <c r="E14" s="7">
        <f t="shared" si="4"/>
        <v>0.0005025125628140673</v>
      </c>
      <c r="F14" s="6" t="s">
        <v>30</v>
      </c>
      <c r="G14" s="6" t="s">
        <v>31</v>
      </c>
      <c r="H14" s="8">
        <f t="shared" si="1"/>
        <v>3.298853076409709</v>
      </c>
      <c r="I14" s="20">
        <f t="shared" si="5"/>
        <v>0.6064357636243214</v>
      </c>
    </row>
    <row r="15" spans="1:9" ht="12.75">
      <c r="A15" s="5">
        <v>49.9</v>
      </c>
      <c r="B15" s="6">
        <f t="shared" si="0"/>
        <v>99.9</v>
      </c>
      <c r="C15" s="7">
        <f t="shared" si="2"/>
        <v>0.0049900000000000005</v>
      </c>
      <c r="D15" s="7">
        <f t="shared" si="3"/>
        <v>9.999999999999593E-06</v>
      </c>
      <c r="E15" s="7">
        <f t="shared" si="4"/>
        <v>0.00010010010010009603</v>
      </c>
      <c r="F15" s="6" t="s">
        <v>32</v>
      </c>
      <c r="G15" s="6" t="s">
        <v>33</v>
      </c>
      <c r="H15" s="8">
        <f t="shared" si="1"/>
        <v>3.999565488226</v>
      </c>
      <c r="I15" s="20">
        <f t="shared" si="5"/>
        <v>1.751781029540734</v>
      </c>
    </row>
    <row r="16" spans="1:9" ht="12.75">
      <c r="A16" s="5">
        <v>50</v>
      </c>
      <c r="B16" s="6">
        <f t="shared" si="0"/>
        <v>100</v>
      </c>
      <c r="C16" s="7">
        <f t="shared" si="2"/>
        <v>0.005</v>
      </c>
      <c r="D16" s="7">
        <f t="shared" si="3"/>
        <v>0</v>
      </c>
      <c r="E16" s="7">
        <f t="shared" si="4"/>
        <v>0</v>
      </c>
      <c r="F16" s="6" t="s">
        <v>34</v>
      </c>
      <c r="G16" s="6" t="s">
        <v>35</v>
      </c>
      <c r="H16" s="8">
        <v>7</v>
      </c>
      <c r="I16" s="20">
        <f t="shared" si="5"/>
        <v>30.00434511773957</v>
      </c>
    </row>
    <row r="17" spans="1:9" ht="12.75">
      <c r="A17" s="5">
        <v>50.1</v>
      </c>
      <c r="B17" s="6">
        <f t="shared" si="0"/>
        <v>100.1</v>
      </c>
      <c r="C17" s="7">
        <f aca="true" t="shared" si="6" ref="C17:C25">(A17-50)*0.0001</f>
        <v>1.0000000000000143E-05</v>
      </c>
      <c r="D17" s="7" t="s">
        <v>36</v>
      </c>
      <c r="E17" s="7" t="s">
        <v>37</v>
      </c>
      <c r="F17" s="7">
        <f aca="true" t="shared" si="7" ref="F17:F25">(A17-50)*0.0001</f>
        <v>1.0000000000000143E-05</v>
      </c>
      <c r="G17" s="7">
        <f aca="true" t="shared" si="8" ref="G17:G25">F17/(B17*0.001)</f>
        <v>9.990009990010134E-05</v>
      </c>
      <c r="H17" s="8">
        <f aca="true" t="shared" si="9" ref="H17:H25">14-(-LOG(G17,10))</f>
        <v>9.999565922520688</v>
      </c>
      <c r="I17" s="20">
        <f t="shared" si="5"/>
        <v>29.995659225206452</v>
      </c>
    </row>
    <row r="18" spans="1:9" ht="12.75">
      <c r="A18" s="5">
        <v>51</v>
      </c>
      <c r="B18" s="6">
        <f t="shared" si="0"/>
        <v>101</v>
      </c>
      <c r="C18" s="7">
        <f t="shared" si="6"/>
        <v>0.0001</v>
      </c>
      <c r="D18" s="7" t="s">
        <v>38</v>
      </c>
      <c r="E18" s="7" t="s">
        <v>39</v>
      </c>
      <c r="F18" s="7">
        <f t="shared" si="7"/>
        <v>0.0001</v>
      </c>
      <c r="G18" s="7">
        <f t="shared" si="8"/>
        <v>0.0009900990099009901</v>
      </c>
      <c r="H18" s="8">
        <f t="shared" si="9"/>
        <v>10.995678626217359</v>
      </c>
      <c r="I18" s="20">
        <f t="shared" si="5"/>
        <v>1.1067918929963028</v>
      </c>
    </row>
    <row r="19" spans="1:9" ht="12.75">
      <c r="A19" s="5">
        <v>52</v>
      </c>
      <c r="B19" s="6">
        <f t="shared" si="0"/>
        <v>102</v>
      </c>
      <c r="C19" s="7">
        <f t="shared" si="6"/>
        <v>0.0002</v>
      </c>
      <c r="D19" s="7" t="s">
        <v>40</v>
      </c>
      <c r="E19" s="7" t="s">
        <v>41</v>
      </c>
      <c r="F19" s="7">
        <f t="shared" si="7"/>
        <v>0.0002</v>
      </c>
      <c r="G19" s="7">
        <f t="shared" si="8"/>
        <v>0.00196078431372549</v>
      </c>
      <c r="H19" s="8">
        <f t="shared" si="9"/>
        <v>11.292429823902065</v>
      </c>
      <c r="I19" s="20">
        <f t="shared" si="5"/>
        <v>0.29675119768470637</v>
      </c>
    </row>
    <row r="20" spans="1:9" ht="12.75">
      <c r="A20" s="5">
        <v>53</v>
      </c>
      <c r="B20" s="6">
        <f t="shared" si="0"/>
        <v>103</v>
      </c>
      <c r="C20" s="7">
        <f t="shared" si="6"/>
        <v>0.00030000000000000003</v>
      </c>
      <c r="D20" s="7" t="s">
        <v>42</v>
      </c>
      <c r="E20" s="7" t="s">
        <v>43</v>
      </c>
      <c r="F20" s="7">
        <f t="shared" si="7"/>
        <v>0.00030000000000000003</v>
      </c>
      <c r="G20" s="7">
        <f t="shared" si="8"/>
        <v>0.002912621359223301</v>
      </c>
      <c r="H20" s="8">
        <f t="shared" si="9"/>
        <v>11.46428403001449</v>
      </c>
      <c r="I20" s="20">
        <f t="shared" si="5"/>
        <v>0.17185420611242463</v>
      </c>
    </row>
    <row r="21" spans="1:9" ht="12.75">
      <c r="A21" s="5">
        <v>60</v>
      </c>
      <c r="B21" s="6">
        <f t="shared" si="0"/>
        <v>110</v>
      </c>
      <c r="C21" s="7">
        <f t="shared" si="6"/>
        <v>0.001</v>
      </c>
      <c r="D21" s="7" t="s">
        <v>44</v>
      </c>
      <c r="E21" s="7" t="s">
        <v>45</v>
      </c>
      <c r="F21" s="7">
        <f t="shared" si="7"/>
        <v>0.001</v>
      </c>
      <c r="G21" s="7">
        <f t="shared" si="8"/>
        <v>0.00909090909090909</v>
      </c>
      <c r="H21" s="8">
        <f t="shared" si="9"/>
        <v>11.958607314841775</v>
      </c>
      <c r="I21" s="20">
        <f t="shared" si="5"/>
        <v>0.07061761211818356</v>
      </c>
    </row>
    <row r="22" spans="1:9" ht="12.75">
      <c r="A22" s="5">
        <v>70</v>
      </c>
      <c r="B22" s="6">
        <f t="shared" si="0"/>
        <v>120</v>
      </c>
      <c r="C22" s="7">
        <f t="shared" si="6"/>
        <v>0.002</v>
      </c>
      <c r="D22" s="7" t="s">
        <v>46</v>
      </c>
      <c r="E22" s="7" t="s">
        <v>47</v>
      </c>
      <c r="F22" s="7">
        <f t="shared" si="7"/>
        <v>0.002</v>
      </c>
      <c r="G22" s="7">
        <f t="shared" si="8"/>
        <v>0.016666666666666666</v>
      </c>
      <c r="H22" s="8">
        <f t="shared" si="9"/>
        <v>12.221848749616356</v>
      </c>
      <c r="I22" s="20">
        <f t="shared" si="5"/>
        <v>0.02632414347745815</v>
      </c>
    </row>
    <row r="23" spans="1:9" ht="12.75">
      <c r="A23" s="5">
        <v>80</v>
      </c>
      <c r="B23" s="6">
        <f t="shared" si="0"/>
        <v>130</v>
      </c>
      <c r="C23" s="7">
        <f t="shared" si="6"/>
        <v>0.003</v>
      </c>
      <c r="D23" s="7" t="s">
        <v>48</v>
      </c>
      <c r="E23" s="7" t="s">
        <v>49</v>
      </c>
      <c r="F23" s="7">
        <f t="shared" si="7"/>
        <v>0.003</v>
      </c>
      <c r="G23" s="7">
        <f t="shared" si="8"/>
        <v>0.023076923076923078</v>
      </c>
      <c r="H23" s="8">
        <f t="shared" si="9"/>
        <v>12.363177902412826</v>
      </c>
      <c r="I23" s="20">
        <f t="shared" si="5"/>
        <v>0.01413291527964695</v>
      </c>
    </row>
    <row r="24" spans="1:9" ht="12.75">
      <c r="A24" s="5">
        <v>90</v>
      </c>
      <c r="B24" s="6">
        <f t="shared" si="0"/>
        <v>140</v>
      </c>
      <c r="C24" s="7">
        <f t="shared" si="6"/>
        <v>0.004</v>
      </c>
      <c r="D24" s="7" t="s">
        <v>50</v>
      </c>
      <c r="E24" s="7" t="s">
        <v>51</v>
      </c>
      <c r="F24" s="7">
        <f t="shared" si="7"/>
        <v>0.004</v>
      </c>
      <c r="G24" s="7">
        <f t="shared" si="8"/>
        <v>0.02857142857142857</v>
      </c>
      <c r="H24" s="8">
        <f t="shared" si="9"/>
        <v>12.455931955649724</v>
      </c>
      <c r="I24" s="20">
        <f t="shared" si="5"/>
        <v>0.009275405323689867</v>
      </c>
    </row>
    <row r="25" spans="1:9" ht="12.75">
      <c r="A25" s="5">
        <v>100</v>
      </c>
      <c r="B25" s="6">
        <f t="shared" si="0"/>
        <v>150</v>
      </c>
      <c r="C25" s="7">
        <f t="shared" si="6"/>
        <v>0.005</v>
      </c>
      <c r="D25" s="7" t="s">
        <v>52</v>
      </c>
      <c r="E25" s="7" t="s">
        <v>53</v>
      </c>
      <c r="F25" s="7">
        <f t="shared" si="7"/>
        <v>0.005</v>
      </c>
      <c r="G25" s="7">
        <f t="shared" si="8"/>
        <v>0.03333333333333333</v>
      </c>
      <c r="H25" s="8">
        <f t="shared" si="9"/>
        <v>12.522878745280337</v>
      </c>
      <c r="I25" s="20">
        <f t="shared" si="5"/>
        <v>0.006694678963061307</v>
      </c>
    </row>
    <row r="27" ht="12.75">
      <c r="I27" s="17"/>
    </row>
    <row r="28" spans="1:4" s="12" customFormat="1" ht="18">
      <c r="A28" s="11"/>
      <c r="B28" s="14" t="s">
        <v>54</v>
      </c>
      <c r="D28" s="14" t="s">
        <v>56</v>
      </c>
    </row>
    <row r="29" spans="2:5" ht="18">
      <c r="B29" s="13" t="s">
        <v>55</v>
      </c>
      <c r="D29" s="16" t="s">
        <v>57</v>
      </c>
      <c r="E29" s="15"/>
    </row>
    <row r="30" spans="1:2" ht="18">
      <c r="A30" s="9"/>
      <c r="B30" s="13" t="s">
        <v>58</v>
      </c>
    </row>
    <row r="31" ht="12.75">
      <c r="A31" s="2"/>
    </row>
    <row r="32" ht="12.75">
      <c r="A32" s="2"/>
    </row>
    <row r="33" spans="1:3" ht="12.75">
      <c r="A33" s="9"/>
      <c r="B33" s="17"/>
      <c r="C33" s="19"/>
    </row>
    <row r="34" ht="12.75">
      <c r="A34" s="9"/>
    </row>
    <row r="35" ht="12.75">
      <c r="A35" s="2"/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landscape" paperSize="9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3">
      <selection activeCell="B22" sqref="B22"/>
    </sheetView>
  </sheetViews>
  <sheetFormatPr defaultColWidth="11.421875" defaultRowHeight="12.75"/>
  <sheetData>
    <row r="1" s="22" customFormat="1" ht="15">
      <c r="A1" s="23" t="s">
        <v>60</v>
      </c>
    </row>
    <row r="4" ht="15">
      <c r="A4" s="23" t="s">
        <v>61</v>
      </c>
    </row>
    <row r="6" spans="1:3" ht="12.75">
      <c r="A6" s="25" t="s">
        <v>65</v>
      </c>
      <c r="B6" s="24">
        <v>50</v>
      </c>
      <c r="C6" s="21" t="s">
        <v>62</v>
      </c>
    </row>
    <row r="8" spans="1:2" ht="12.75">
      <c r="A8" s="26" t="s">
        <v>63</v>
      </c>
      <c r="B8" s="27"/>
    </row>
    <row r="9" spans="1:2" ht="12.75">
      <c r="A9" s="27">
        <f>B6</f>
        <v>50</v>
      </c>
      <c r="B9" s="27">
        <v>0</v>
      </c>
    </row>
    <row r="10" spans="1:2" ht="12.75">
      <c r="A10" s="27">
        <f>A9</f>
        <v>50</v>
      </c>
      <c r="B10" s="27">
        <v>13</v>
      </c>
    </row>
    <row r="15" ht="15">
      <c r="A15" s="23" t="s">
        <v>64</v>
      </c>
    </row>
    <row r="17" spans="1:3" ht="12.75">
      <c r="A17" s="25" t="s">
        <v>65</v>
      </c>
      <c r="B17" s="24">
        <v>50</v>
      </c>
      <c r="C17" s="21" t="s">
        <v>62</v>
      </c>
    </row>
    <row r="19" spans="1:2" ht="12.75">
      <c r="A19" s="26" t="s">
        <v>63</v>
      </c>
      <c r="B19" s="27"/>
    </row>
    <row r="20" spans="1:2" ht="12.75">
      <c r="A20" s="27">
        <f>B17</f>
        <v>50</v>
      </c>
      <c r="B20" s="27">
        <v>-1</v>
      </c>
    </row>
    <row r="21" spans="1:2" ht="12.75">
      <c r="A21" s="27">
        <f>A20</f>
        <v>50</v>
      </c>
      <c r="B21" s="27">
        <v>34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Valoración ácido fuerte HCl base fuerte NaOH</dc:title>
  <dc:subject/>
  <dc:creator/>
  <cp:keywords/>
  <dc:description>Modelado matemático en Farmacia mediante hoja de cálculo</dc:description>
  <cp:lastModifiedBy>User</cp:lastModifiedBy>
  <cp:lastPrinted>2009-03-01T17:33:24Z</cp:lastPrinted>
  <dcterms:created xsi:type="dcterms:W3CDTF">2006-02-05T10:03:32Z</dcterms:created>
  <dcterms:modified xsi:type="dcterms:W3CDTF">2009-03-01T17:33:42Z</dcterms:modified>
  <cp:category/>
  <cp:version/>
  <cp:contentType/>
  <cp:contentStatus/>
  <cp:revision>28</cp:revision>
</cp:coreProperties>
</file>