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Datos" sheetId="1" r:id="rId1"/>
    <sheet name="Calculos" sheetId="2" r:id="rId2"/>
    <sheet name="GrafLineal" sheetId="3" r:id="rId3"/>
    <sheet name="GrafCurva" sheetId="4" r:id="rId4"/>
  </sheets>
  <definedNames/>
  <calcPr fullCalcOnLoad="1"/>
</workbook>
</file>

<file path=xl/sharedStrings.xml><?xml version="1.0" encoding="utf-8"?>
<sst xmlns="http://schemas.openxmlformats.org/spreadsheetml/2006/main" count="47" uniqueCount="37">
  <si>
    <t>#</t>
  </si>
  <si>
    <t>P</t>
  </si>
  <si>
    <t>Sumas</t>
  </si>
  <si>
    <t>xi=10^3/Ti</t>
  </si>
  <si>
    <t>yi=avglog(Pi)</t>
  </si>
  <si>
    <t>xi*yi</t>
  </si>
  <si>
    <t>media(x) =</t>
  </si>
  <si>
    <t>n =</t>
  </si>
  <si>
    <t>media(y) =</t>
  </si>
  <si>
    <t>xi^2</t>
  </si>
  <si>
    <t>yi^2</t>
  </si>
  <si>
    <t>Sx =</t>
  </si>
  <si>
    <t>Sy =</t>
  </si>
  <si>
    <t>Sxy =</t>
  </si>
  <si>
    <t>y = a + b*x</t>
  </si>
  <si>
    <t>b =</t>
  </si>
  <si>
    <t>a =</t>
  </si>
  <si>
    <t>A =</t>
  </si>
  <si>
    <t>Prediccion:</t>
  </si>
  <si>
    <t>Curva resultante:</t>
  </si>
  <si>
    <t>Recta de regresión de Y sobre X:</t>
  </si>
  <si>
    <t>Bibliografía:</t>
  </si>
  <si>
    <r>
      <t xml:space="preserve">Valderrama, M.J. (1995), </t>
    </r>
    <r>
      <rPr>
        <i/>
        <sz val="10"/>
        <rFont val="Arial"/>
        <family val="2"/>
      </rPr>
      <t>"Modelos Matemáticos en las Ciencias Experimentales",</t>
    </r>
    <r>
      <rPr>
        <sz val="10"/>
        <rFont val="Arial"/>
        <family val="2"/>
      </rPr>
      <t xml:space="preserve"> Madrid: Ed.Pirámide</t>
    </r>
  </si>
  <si>
    <t>Datos: medidas repetidas de presión de vapor de alcohol metílico a distintas temperaturas.</t>
  </si>
  <si>
    <t>Ejemplo de Fisicoquímica (Valderrama, 1995, pág. 169)</t>
  </si>
  <si>
    <r>
      <t>log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>(Pi)</t>
    </r>
  </si>
  <si>
    <t>Var(x) =</t>
  </si>
  <si>
    <t>Var(y) =</t>
  </si>
  <si>
    <t>B =</t>
  </si>
  <si>
    <t>P = A*10^(-B*1000/T)</t>
  </si>
  <si>
    <t>Magnitudes</t>
  </si>
  <si>
    <t>presión de vapor de alcohol metílico</t>
  </si>
  <si>
    <t>t</t>
  </si>
  <si>
    <r>
      <t>temperatura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C)</t>
    </r>
  </si>
  <si>
    <t>Nota: para cada temperatura, se han observado cinco  medidas de presión (réplicas).</t>
  </si>
  <si>
    <r>
      <t>t = temperatura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C)</t>
    </r>
  </si>
  <si>
    <r>
      <t>T = Temperatura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K)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</si>
</sst>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0" xfId="0" applyFill="1" applyAlignment="1">
      <alignment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2" borderId="3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0" borderId="0" xfId="0" applyAlignment="1">
      <alignment horizontal="right"/>
    </xf>
    <xf numFmtId="0" fontId="0" fillId="2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6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5" borderId="15" xfId="0" applyFill="1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5325"/>
          <c:h val="0.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Calculos!$A$15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Calculos!$B$20:$I$20</c:f>
              <c:numCache>
                <c:ptCount val="8"/>
                <c:pt idx="0">
                  <c:v>3.4482758620689653</c:v>
                </c:pt>
                <c:pt idx="1">
                  <c:v>3.389830508474576</c:v>
                </c:pt>
                <c:pt idx="2">
                  <c:v>3.3333333333333335</c:v>
                </c:pt>
                <c:pt idx="3">
                  <c:v>3.278688524590164</c:v>
                </c:pt>
                <c:pt idx="4">
                  <c:v>3.225806451612903</c:v>
                </c:pt>
                <c:pt idx="5">
                  <c:v>3.1746031746031744</c:v>
                </c:pt>
                <c:pt idx="6">
                  <c:v>3.125</c:v>
                </c:pt>
                <c:pt idx="7">
                  <c:v>3.076923076923077</c:v>
                </c:pt>
              </c:numCache>
            </c:numRef>
          </c:xVal>
          <c:yVal>
            <c:numRef>
              <c:f>Calculos!$B$15:$I$15</c:f>
              <c:numCache>
                <c:ptCount val="8"/>
                <c:pt idx="0">
                  <c:v>0.9822712330395684</c:v>
                </c:pt>
                <c:pt idx="1">
                  <c:v>1.0791812460476249</c:v>
                </c:pt>
                <c:pt idx="2">
                  <c:v>1.1789769472931695</c:v>
                </c:pt>
                <c:pt idx="3">
                  <c:v>1.2576785748691846</c:v>
                </c:pt>
                <c:pt idx="4">
                  <c:v>1.3979400086720377</c:v>
                </c:pt>
                <c:pt idx="5">
                  <c:v>1.4608978427565478</c:v>
                </c:pt>
                <c:pt idx="6">
                  <c:v>1.5622928644564746</c:v>
                </c:pt>
                <c:pt idx="7">
                  <c:v>1.6866362692622934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Calculos!$A$16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Calculos!$B$20:$I$20</c:f>
              <c:numCache>
                <c:ptCount val="8"/>
                <c:pt idx="0">
                  <c:v>3.4482758620689653</c:v>
                </c:pt>
                <c:pt idx="1">
                  <c:v>3.389830508474576</c:v>
                </c:pt>
                <c:pt idx="2">
                  <c:v>3.3333333333333335</c:v>
                </c:pt>
                <c:pt idx="3">
                  <c:v>3.278688524590164</c:v>
                </c:pt>
                <c:pt idx="4">
                  <c:v>3.225806451612903</c:v>
                </c:pt>
                <c:pt idx="5">
                  <c:v>3.1746031746031744</c:v>
                </c:pt>
                <c:pt idx="6">
                  <c:v>3.125</c:v>
                </c:pt>
                <c:pt idx="7">
                  <c:v>3.076923076923077</c:v>
                </c:pt>
              </c:numCache>
            </c:numRef>
          </c:xVal>
          <c:yVal>
            <c:numRef>
              <c:f>Calculos!$B$16:$I$16</c:f>
              <c:numCache>
                <c:ptCount val="8"/>
                <c:pt idx="0">
                  <c:v>1.0043213737826426</c:v>
                </c:pt>
                <c:pt idx="1">
                  <c:v>1.1038037209559568</c:v>
                </c:pt>
                <c:pt idx="2">
                  <c:v>1.1986570869544226</c:v>
                </c:pt>
                <c:pt idx="3">
                  <c:v>1.2787536009528289</c:v>
                </c:pt>
                <c:pt idx="4">
                  <c:v>1.3692158574101427</c:v>
                </c:pt>
                <c:pt idx="5">
                  <c:v>1.4502491083193612</c:v>
                </c:pt>
                <c:pt idx="6">
                  <c:v>1.541579243946581</c:v>
                </c:pt>
                <c:pt idx="7">
                  <c:v>1.6766936096248666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Calculos!$A$17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Calculos!$B$20:$I$20</c:f>
              <c:numCache>
                <c:ptCount val="8"/>
                <c:pt idx="0">
                  <c:v>3.4482758620689653</c:v>
                </c:pt>
                <c:pt idx="1">
                  <c:v>3.389830508474576</c:v>
                </c:pt>
                <c:pt idx="2">
                  <c:v>3.3333333333333335</c:v>
                </c:pt>
                <c:pt idx="3">
                  <c:v>3.278688524590164</c:v>
                </c:pt>
                <c:pt idx="4">
                  <c:v>3.225806451612903</c:v>
                </c:pt>
                <c:pt idx="5">
                  <c:v>3.1746031746031744</c:v>
                </c:pt>
                <c:pt idx="6">
                  <c:v>3.125</c:v>
                </c:pt>
                <c:pt idx="7">
                  <c:v>3.076923076923077</c:v>
                </c:pt>
              </c:numCache>
            </c:numRef>
          </c:xVal>
          <c:yVal>
            <c:numRef>
              <c:f>Calculos!$B$17:$I$17</c:f>
              <c:numCache>
                <c:ptCount val="8"/>
                <c:pt idx="0">
                  <c:v>0.9637878273455552</c:v>
                </c:pt>
                <c:pt idx="1">
                  <c:v>1.0718820073061255</c:v>
                </c:pt>
                <c:pt idx="2">
                  <c:v>1.167317334748176</c:v>
                </c:pt>
                <c:pt idx="3">
                  <c:v>1.2671717284030137</c:v>
                </c:pt>
                <c:pt idx="4">
                  <c:v>1.380211241711606</c:v>
                </c:pt>
                <c:pt idx="5">
                  <c:v>1.4712917110589385</c:v>
                </c:pt>
                <c:pt idx="6">
                  <c:v>1.5526682161121932</c:v>
                </c:pt>
                <c:pt idx="7">
                  <c:v>1.6464037262230695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Calculos!$A$18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Calculos!$B$20:$I$20</c:f>
              <c:numCache>
                <c:ptCount val="8"/>
                <c:pt idx="0">
                  <c:v>3.4482758620689653</c:v>
                </c:pt>
                <c:pt idx="1">
                  <c:v>3.389830508474576</c:v>
                </c:pt>
                <c:pt idx="2">
                  <c:v>3.3333333333333335</c:v>
                </c:pt>
                <c:pt idx="3">
                  <c:v>3.278688524590164</c:v>
                </c:pt>
                <c:pt idx="4">
                  <c:v>3.225806451612903</c:v>
                </c:pt>
                <c:pt idx="5">
                  <c:v>3.1746031746031744</c:v>
                </c:pt>
                <c:pt idx="6">
                  <c:v>3.125</c:v>
                </c:pt>
                <c:pt idx="7">
                  <c:v>3.076923076923077</c:v>
                </c:pt>
              </c:numCache>
            </c:numRef>
          </c:xVal>
          <c:yVal>
            <c:numRef>
              <c:f>Calculos!$B$18:$I$18</c:f>
              <c:numCache>
                <c:ptCount val="8"/>
                <c:pt idx="0">
                  <c:v>0.9912260756924949</c:v>
                </c:pt>
                <c:pt idx="1">
                  <c:v>1.1139433523068367</c:v>
                </c:pt>
                <c:pt idx="2">
                  <c:v>1.1903316981702914</c:v>
                </c:pt>
                <c:pt idx="3">
                  <c:v>1.290034611362518</c:v>
                </c:pt>
                <c:pt idx="4">
                  <c:v>1.3891660843645324</c:v>
                </c:pt>
                <c:pt idx="5">
                  <c:v>1.481442628502305</c:v>
                </c:pt>
                <c:pt idx="6">
                  <c:v>1.5809249756756194</c:v>
                </c:pt>
                <c:pt idx="7">
                  <c:v>1.6665179805548809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Calculos!$A$19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Calculos!$B$20:$I$20</c:f>
              <c:numCache>
                <c:ptCount val="8"/>
                <c:pt idx="0">
                  <c:v>3.4482758620689653</c:v>
                </c:pt>
                <c:pt idx="1">
                  <c:v>3.389830508474576</c:v>
                </c:pt>
                <c:pt idx="2">
                  <c:v>3.3333333333333335</c:v>
                </c:pt>
                <c:pt idx="3">
                  <c:v>3.278688524590164</c:v>
                </c:pt>
                <c:pt idx="4">
                  <c:v>3.225806451612903</c:v>
                </c:pt>
                <c:pt idx="5">
                  <c:v>3.1746031746031744</c:v>
                </c:pt>
                <c:pt idx="6">
                  <c:v>3.125</c:v>
                </c:pt>
                <c:pt idx="7">
                  <c:v>3.076923076923077</c:v>
                </c:pt>
              </c:numCache>
            </c:numRef>
          </c:xVal>
          <c:yVal>
            <c:numRef>
              <c:f>Calculos!$B$19:$I$19</c:f>
              <c:numCache>
                <c:ptCount val="8"/>
                <c:pt idx="0">
                  <c:v>0.9777236052888477</c:v>
                </c:pt>
                <c:pt idx="1">
                  <c:v>1.0934216851622351</c:v>
                </c:pt>
                <c:pt idx="2">
                  <c:v>1.1613680022349748</c:v>
                </c:pt>
                <c:pt idx="3">
                  <c:v>1.2988530764097066</c:v>
                </c:pt>
                <c:pt idx="4">
                  <c:v>1.4099331233312946</c:v>
                </c:pt>
                <c:pt idx="5">
                  <c:v>1.4913616938342726</c:v>
                </c:pt>
                <c:pt idx="6">
                  <c:v>1.5717088318086876</c:v>
                </c:pt>
                <c:pt idx="7">
                  <c:v>1.6560982020128319</c:v>
                </c:pt>
              </c:numCache>
            </c:numRef>
          </c:yVal>
          <c:smooth val="0"/>
        </c:ser>
        <c:ser>
          <c:idx val="5"/>
          <c:order val="5"/>
          <c:tx>
            <c:v>medias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Calculos!$B$20:$I$20</c:f>
              <c:numCache>
                <c:ptCount val="8"/>
                <c:pt idx="0">
                  <c:v>3.4482758620689653</c:v>
                </c:pt>
                <c:pt idx="1">
                  <c:v>3.389830508474576</c:v>
                </c:pt>
                <c:pt idx="2">
                  <c:v>3.3333333333333335</c:v>
                </c:pt>
                <c:pt idx="3">
                  <c:v>3.278688524590164</c:v>
                </c:pt>
                <c:pt idx="4">
                  <c:v>3.225806451612903</c:v>
                </c:pt>
                <c:pt idx="5">
                  <c:v>3.1746031746031744</c:v>
                </c:pt>
                <c:pt idx="6">
                  <c:v>3.125</c:v>
                </c:pt>
                <c:pt idx="7">
                  <c:v>3.076923076923077</c:v>
                </c:pt>
              </c:numCache>
            </c:numRef>
          </c:xVal>
          <c:yVal>
            <c:numRef>
              <c:f>Calculos!$B$21:$I$21</c:f>
              <c:numCache>
                <c:ptCount val="8"/>
                <c:pt idx="0">
                  <c:v>0.9838660230298217</c:v>
                </c:pt>
                <c:pt idx="1">
                  <c:v>1.0924464023557559</c:v>
                </c:pt>
                <c:pt idx="2">
                  <c:v>1.1793302138802069</c:v>
                </c:pt>
                <c:pt idx="3">
                  <c:v>1.2784983183994503</c:v>
                </c:pt>
                <c:pt idx="4">
                  <c:v>1.389293263097923</c:v>
                </c:pt>
                <c:pt idx="5">
                  <c:v>1.4710485968942852</c:v>
                </c:pt>
                <c:pt idx="6">
                  <c:v>1.5618348263999111</c:v>
                </c:pt>
                <c:pt idx="7">
                  <c:v>1.6664699575355884</c:v>
                </c:pt>
              </c:numCache>
            </c:numRef>
          </c:yVal>
          <c:smooth val="0"/>
        </c:ser>
        <c:ser>
          <c:idx val="6"/>
          <c:order val="6"/>
          <c:tx>
            <c:v>recta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Calculos!$B$20:$I$20</c:f>
              <c:numCache>
                <c:ptCount val="8"/>
                <c:pt idx="0">
                  <c:v>3.4482758620689653</c:v>
                </c:pt>
                <c:pt idx="1">
                  <c:v>3.389830508474576</c:v>
                </c:pt>
                <c:pt idx="2">
                  <c:v>3.3333333333333335</c:v>
                </c:pt>
                <c:pt idx="3">
                  <c:v>3.278688524590164</c:v>
                </c:pt>
                <c:pt idx="4">
                  <c:v>3.225806451612903</c:v>
                </c:pt>
                <c:pt idx="5">
                  <c:v>3.1746031746031744</c:v>
                </c:pt>
                <c:pt idx="6">
                  <c:v>3.125</c:v>
                </c:pt>
                <c:pt idx="7">
                  <c:v>3.076923076923077</c:v>
                </c:pt>
              </c:numCache>
            </c:numRef>
          </c:xVal>
          <c:yVal>
            <c:numRef>
              <c:f>Calculos!$B$25:$I$25</c:f>
              <c:numCache>
                <c:ptCount val="8"/>
                <c:pt idx="0">
                  <c:v>0.9788618225352748</c:v>
                </c:pt>
                <c:pt idx="1">
                  <c:v>1.0852504804731673</c:v>
                </c:pt>
                <c:pt idx="2">
                  <c:v>1.1880928498131302</c:v>
                </c:pt>
                <c:pt idx="3">
                  <c:v>1.287563338191128</c:v>
                </c:pt>
                <c:pt idx="4">
                  <c:v>1.3838251011375773</c:v>
                </c:pt>
                <c:pt idx="5">
                  <c:v>1.4770309351015998</c:v>
                </c:pt>
                <c:pt idx="6">
                  <c:v>1.5673240867542457</c:v>
                </c:pt>
                <c:pt idx="7">
                  <c:v>1.6548389875868104</c:v>
                </c:pt>
              </c:numCache>
            </c:numRef>
          </c:yVal>
          <c:smooth val="0"/>
        </c:ser>
        <c:axId val="54205977"/>
        <c:axId val="18091746"/>
      </c:scatterChart>
      <c:valAx>
        <c:axId val="54205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1000/T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8091746"/>
        <c:crosses val="autoZero"/>
        <c:crossBetween val="midCat"/>
        <c:dispUnits/>
      </c:valAx>
      <c:valAx>
        <c:axId val="18091746"/>
        <c:scaling>
          <c:orientation val="minMax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log(P)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42059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25"/>
          <c:y val="0.0685"/>
          <c:w val="0.23775"/>
          <c:h val="0.24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175"/>
          <c:w val="0.9435"/>
          <c:h val="0.8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Calculos!$A$5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Calculos!$B$14:$I$14</c:f>
              <c:numCache>
                <c:ptCount val="8"/>
                <c:pt idx="0">
                  <c:v>290</c:v>
                </c:pt>
                <c:pt idx="1">
                  <c:v>295</c:v>
                </c:pt>
                <c:pt idx="2">
                  <c:v>300</c:v>
                </c:pt>
                <c:pt idx="3">
                  <c:v>305</c:v>
                </c:pt>
                <c:pt idx="4">
                  <c:v>310</c:v>
                </c:pt>
                <c:pt idx="5">
                  <c:v>315</c:v>
                </c:pt>
                <c:pt idx="6">
                  <c:v>320</c:v>
                </c:pt>
                <c:pt idx="7">
                  <c:v>325</c:v>
                </c:pt>
              </c:numCache>
            </c:numRef>
          </c:xVal>
          <c:yVal>
            <c:numRef>
              <c:f>Calculos!$B$5:$I$5</c:f>
              <c:numCache>
                <c:ptCount val="8"/>
                <c:pt idx="0">
                  <c:v>9.6</c:v>
                </c:pt>
                <c:pt idx="1">
                  <c:v>12</c:v>
                </c:pt>
                <c:pt idx="2">
                  <c:v>15.1</c:v>
                </c:pt>
                <c:pt idx="3">
                  <c:v>18.1</c:v>
                </c:pt>
                <c:pt idx="4">
                  <c:v>25</c:v>
                </c:pt>
                <c:pt idx="5">
                  <c:v>28.9</c:v>
                </c:pt>
                <c:pt idx="6">
                  <c:v>36.5</c:v>
                </c:pt>
                <c:pt idx="7">
                  <c:v>48.6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Calculos!$A$6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Calculos!$B$14:$I$14</c:f>
              <c:numCache>
                <c:ptCount val="8"/>
                <c:pt idx="0">
                  <c:v>290</c:v>
                </c:pt>
                <c:pt idx="1">
                  <c:v>295</c:v>
                </c:pt>
                <c:pt idx="2">
                  <c:v>300</c:v>
                </c:pt>
                <c:pt idx="3">
                  <c:v>305</c:v>
                </c:pt>
                <c:pt idx="4">
                  <c:v>310</c:v>
                </c:pt>
                <c:pt idx="5">
                  <c:v>315</c:v>
                </c:pt>
                <c:pt idx="6">
                  <c:v>320</c:v>
                </c:pt>
                <c:pt idx="7">
                  <c:v>325</c:v>
                </c:pt>
              </c:numCache>
            </c:numRef>
          </c:xVal>
          <c:yVal>
            <c:numRef>
              <c:f>Calculos!$B$6:$I$6</c:f>
              <c:numCache>
                <c:ptCount val="8"/>
                <c:pt idx="0">
                  <c:v>10.1</c:v>
                </c:pt>
                <c:pt idx="1">
                  <c:v>12.7</c:v>
                </c:pt>
                <c:pt idx="2">
                  <c:v>15.8</c:v>
                </c:pt>
                <c:pt idx="3">
                  <c:v>19</c:v>
                </c:pt>
                <c:pt idx="4">
                  <c:v>23.4</c:v>
                </c:pt>
                <c:pt idx="5">
                  <c:v>28.2</c:v>
                </c:pt>
                <c:pt idx="6">
                  <c:v>34.8</c:v>
                </c:pt>
                <c:pt idx="7">
                  <c:v>47.5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Calculos!$A$7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Calculos!$B$14:$I$14</c:f>
              <c:numCache>
                <c:ptCount val="8"/>
                <c:pt idx="0">
                  <c:v>290</c:v>
                </c:pt>
                <c:pt idx="1">
                  <c:v>295</c:v>
                </c:pt>
                <c:pt idx="2">
                  <c:v>300</c:v>
                </c:pt>
                <c:pt idx="3">
                  <c:v>305</c:v>
                </c:pt>
                <c:pt idx="4">
                  <c:v>310</c:v>
                </c:pt>
                <c:pt idx="5">
                  <c:v>315</c:v>
                </c:pt>
                <c:pt idx="6">
                  <c:v>320</c:v>
                </c:pt>
                <c:pt idx="7">
                  <c:v>325</c:v>
                </c:pt>
              </c:numCache>
            </c:numRef>
          </c:xVal>
          <c:yVal>
            <c:numRef>
              <c:f>Calculos!$B$7:$I$7</c:f>
              <c:numCache>
                <c:ptCount val="8"/>
                <c:pt idx="0">
                  <c:v>9.2</c:v>
                </c:pt>
                <c:pt idx="1">
                  <c:v>11.8</c:v>
                </c:pt>
                <c:pt idx="2">
                  <c:v>14.7</c:v>
                </c:pt>
                <c:pt idx="3">
                  <c:v>18.5</c:v>
                </c:pt>
                <c:pt idx="4">
                  <c:v>24</c:v>
                </c:pt>
                <c:pt idx="5">
                  <c:v>29.6</c:v>
                </c:pt>
                <c:pt idx="6">
                  <c:v>35.7</c:v>
                </c:pt>
                <c:pt idx="7">
                  <c:v>44.3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Calculos!$A$8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Calculos!$B$14:$I$14</c:f>
              <c:numCache>
                <c:ptCount val="8"/>
                <c:pt idx="0">
                  <c:v>290</c:v>
                </c:pt>
                <c:pt idx="1">
                  <c:v>295</c:v>
                </c:pt>
                <c:pt idx="2">
                  <c:v>300</c:v>
                </c:pt>
                <c:pt idx="3">
                  <c:v>305</c:v>
                </c:pt>
                <c:pt idx="4">
                  <c:v>310</c:v>
                </c:pt>
                <c:pt idx="5">
                  <c:v>315</c:v>
                </c:pt>
                <c:pt idx="6">
                  <c:v>320</c:v>
                </c:pt>
                <c:pt idx="7">
                  <c:v>325</c:v>
                </c:pt>
              </c:numCache>
            </c:numRef>
          </c:xVal>
          <c:yVal>
            <c:numRef>
              <c:f>Calculos!$B$8:$I$8</c:f>
              <c:numCache>
                <c:ptCount val="8"/>
                <c:pt idx="0">
                  <c:v>9.8</c:v>
                </c:pt>
                <c:pt idx="1">
                  <c:v>13</c:v>
                </c:pt>
                <c:pt idx="2">
                  <c:v>15.5</c:v>
                </c:pt>
                <c:pt idx="3">
                  <c:v>19.5</c:v>
                </c:pt>
                <c:pt idx="4">
                  <c:v>24.5</c:v>
                </c:pt>
                <c:pt idx="5">
                  <c:v>30.3</c:v>
                </c:pt>
                <c:pt idx="6">
                  <c:v>38.1</c:v>
                </c:pt>
                <c:pt idx="7">
                  <c:v>46.4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Calculos!$A$9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Calculos!$B$14:$I$14</c:f>
              <c:numCache>
                <c:ptCount val="8"/>
                <c:pt idx="0">
                  <c:v>290</c:v>
                </c:pt>
                <c:pt idx="1">
                  <c:v>295</c:v>
                </c:pt>
                <c:pt idx="2">
                  <c:v>300</c:v>
                </c:pt>
                <c:pt idx="3">
                  <c:v>305</c:v>
                </c:pt>
                <c:pt idx="4">
                  <c:v>310</c:v>
                </c:pt>
                <c:pt idx="5">
                  <c:v>315</c:v>
                </c:pt>
                <c:pt idx="6">
                  <c:v>320</c:v>
                </c:pt>
                <c:pt idx="7">
                  <c:v>325</c:v>
                </c:pt>
              </c:numCache>
            </c:numRef>
          </c:xVal>
          <c:yVal>
            <c:numRef>
              <c:f>Calculos!$B$9:$I$9</c:f>
              <c:numCache>
                <c:ptCount val="8"/>
                <c:pt idx="0">
                  <c:v>9.5</c:v>
                </c:pt>
                <c:pt idx="1">
                  <c:v>12.4</c:v>
                </c:pt>
                <c:pt idx="2">
                  <c:v>14.5</c:v>
                </c:pt>
                <c:pt idx="3">
                  <c:v>19.9</c:v>
                </c:pt>
                <c:pt idx="4">
                  <c:v>25.7</c:v>
                </c:pt>
                <c:pt idx="5">
                  <c:v>31</c:v>
                </c:pt>
                <c:pt idx="6">
                  <c:v>37.3</c:v>
                </c:pt>
                <c:pt idx="7">
                  <c:v>45.3</c:v>
                </c:pt>
              </c:numCache>
            </c:numRef>
          </c:yVal>
          <c:smooth val="0"/>
        </c:ser>
        <c:ser>
          <c:idx val="5"/>
          <c:order val="5"/>
          <c:tx>
            <c:v>curva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Calculos!$B$14:$I$14</c:f>
              <c:numCache>
                <c:ptCount val="8"/>
                <c:pt idx="0">
                  <c:v>290</c:v>
                </c:pt>
                <c:pt idx="1">
                  <c:v>295</c:v>
                </c:pt>
                <c:pt idx="2">
                  <c:v>300</c:v>
                </c:pt>
                <c:pt idx="3">
                  <c:v>305</c:v>
                </c:pt>
                <c:pt idx="4">
                  <c:v>310</c:v>
                </c:pt>
                <c:pt idx="5">
                  <c:v>315</c:v>
                </c:pt>
                <c:pt idx="6">
                  <c:v>320</c:v>
                </c:pt>
                <c:pt idx="7">
                  <c:v>325</c:v>
                </c:pt>
              </c:numCache>
            </c:numRef>
          </c:xVal>
          <c:yVal>
            <c:numRef>
              <c:f>Calculos!$B$10:$I$10</c:f>
              <c:numCache>
                <c:ptCount val="8"/>
                <c:pt idx="0">
                  <c:v>9.524930654994298</c:v>
                </c:pt>
                <c:pt idx="1">
                  <c:v>12.168876414058202</c:v>
                </c:pt>
                <c:pt idx="2">
                  <c:v>15.420300954110695</c:v>
                </c:pt>
                <c:pt idx="3">
                  <c:v>19.38935392723793</c:v>
                </c:pt>
                <c:pt idx="4">
                  <c:v>24.200542473950886</c:v>
                </c:pt>
                <c:pt idx="5">
                  <c:v>29.993761590534458</c:v>
                </c:pt>
                <c:pt idx="6">
                  <c:v>36.92530461896944</c:v>
                </c:pt>
                <c:pt idx="7">
                  <c:v>45.16884521914959</c:v>
                </c:pt>
              </c:numCache>
            </c:numRef>
          </c:yVal>
          <c:smooth val="1"/>
        </c:ser>
        <c:axId val="28607987"/>
        <c:axId val="56145292"/>
      </c:scatterChart>
      <c:valAx>
        <c:axId val="28607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 (oK)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145292"/>
        <c:crosses val="autoZero"/>
        <c:crossBetween val="midCat"/>
        <c:dispUnits/>
      </c:valAx>
      <c:valAx>
        <c:axId val="56145292"/>
        <c:scaling>
          <c:orientation val="minMax"/>
          <c:max val="5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6079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25"/>
          <c:y val="0.608"/>
          <c:w val="0.27675"/>
          <c:h val="0.16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10" sqref="C10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9.8515625" style="0" customWidth="1"/>
    <col min="4" max="5" width="7.57421875" style="0" customWidth="1"/>
    <col min="6" max="6" width="7.28125" style="0" customWidth="1"/>
    <col min="7" max="7" width="7.00390625" style="0" customWidth="1"/>
    <col min="8" max="8" width="6.28125" style="0" customWidth="1"/>
    <col min="9" max="9" width="6.7109375" style="0" customWidth="1"/>
  </cols>
  <sheetData>
    <row r="1" ht="15.75">
      <c r="A1" s="1" t="s">
        <v>24</v>
      </c>
    </row>
    <row r="2" ht="15.75">
      <c r="A2" s="1"/>
    </row>
    <row r="3" ht="12.75">
      <c r="A3" t="s">
        <v>23</v>
      </c>
    </row>
    <row r="5" ht="12.75">
      <c r="A5" t="s">
        <v>30</v>
      </c>
    </row>
    <row r="6" spans="1:5" ht="12.75">
      <c r="A6" s="33" t="s">
        <v>1</v>
      </c>
      <c r="B6" s="30" t="s">
        <v>31</v>
      </c>
      <c r="C6" s="30"/>
      <c r="D6" s="30"/>
      <c r="E6" s="30"/>
    </row>
    <row r="7" spans="1:5" ht="14.25">
      <c r="A7" s="33" t="s">
        <v>32</v>
      </c>
      <c r="B7" s="30" t="s">
        <v>33</v>
      </c>
      <c r="C7" s="30"/>
      <c r="D7" s="30"/>
      <c r="E7" s="30"/>
    </row>
    <row r="9" spans="3:4" ht="14.25">
      <c r="C9" s="8" t="s">
        <v>35</v>
      </c>
      <c r="D9" s="8"/>
    </row>
    <row r="10" spans="1:9" ht="13.5" thickBot="1">
      <c r="A10" s="29" t="s">
        <v>0</v>
      </c>
      <c r="B10" s="6">
        <v>17</v>
      </c>
      <c r="C10" s="6">
        <v>22</v>
      </c>
      <c r="D10" s="6">
        <v>27</v>
      </c>
      <c r="E10" s="6">
        <v>32</v>
      </c>
      <c r="F10" s="6">
        <v>37</v>
      </c>
      <c r="G10" s="6">
        <v>42</v>
      </c>
      <c r="H10" s="6">
        <v>47</v>
      </c>
      <c r="I10" s="6">
        <v>52</v>
      </c>
    </row>
    <row r="11" spans="1:9" ht="12.75">
      <c r="A11" s="7">
        <v>1</v>
      </c>
      <c r="B11" s="3">
        <v>9.6</v>
      </c>
      <c r="C11" s="4">
        <v>12</v>
      </c>
      <c r="D11" s="4">
        <v>15.1</v>
      </c>
      <c r="E11" s="4">
        <v>18.1</v>
      </c>
      <c r="F11" s="4">
        <v>25</v>
      </c>
      <c r="G11" s="4">
        <v>28.9</v>
      </c>
      <c r="H11" s="4">
        <v>36.5</v>
      </c>
      <c r="I11" s="4">
        <v>48.6</v>
      </c>
    </row>
    <row r="12" spans="1:10" ht="12.75">
      <c r="A12" s="7">
        <v>2</v>
      </c>
      <c r="B12" s="5">
        <v>10.1</v>
      </c>
      <c r="C12" s="2">
        <v>12.7</v>
      </c>
      <c r="D12" s="2">
        <v>15.8</v>
      </c>
      <c r="E12" s="2">
        <v>19</v>
      </c>
      <c r="F12" s="2">
        <v>23.4</v>
      </c>
      <c r="G12" s="2">
        <v>28.2</v>
      </c>
      <c r="H12" s="2">
        <v>34.8</v>
      </c>
      <c r="I12" s="2">
        <v>47.5</v>
      </c>
      <c r="J12" s="28" t="s">
        <v>1</v>
      </c>
    </row>
    <row r="13" spans="1:9" ht="12.75">
      <c r="A13" s="7">
        <v>3</v>
      </c>
      <c r="B13" s="5">
        <v>9.2</v>
      </c>
      <c r="C13" s="2">
        <v>11.8</v>
      </c>
      <c r="D13" s="2">
        <v>14.7</v>
      </c>
      <c r="E13" s="2">
        <v>18.5</v>
      </c>
      <c r="F13" s="2">
        <v>24</v>
      </c>
      <c r="G13" s="2">
        <v>29.6</v>
      </c>
      <c r="H13" s="2">
        <v>35.7</v>
      </c>
      <c r="I13" s="2">
        <v>44.3</v>
      </c>
    </row>
    <row r="14" spans="1:9" ht="12.75">
      <c r="A14" s="7">
        <v>4</v>
      </c>
      <c r="B14" s="5">
        <v>9.8</v>
      </c>
      <c r="C14" s="2">
        <v>13</v>
      </c>
      <c r="D14" s="2">
        <v>15.5</v>
      </c>
      <c r="E14" s="2">
        <v>19.5</v>
      </c>
      <c r="F14" s="2">
        <v>24.5</v>
      </c>
      <c r="G14" s="2">
        <v>30.3</v>
      </c>
      <c r="H14" s="2">
        <v>38.1</v>
      </c>
      <c r="I14" s="2">
        <v>46.4</v>
      </c>
    </row>
    <row r="15" spans="1:9" ht="12.75">
      <c r="A15" s="7">
        <v>5</v>
      </c>
      <c r="B15" s="5">
        <v>9.5</v>
      </c>
      <c r="C15" s="2">
        <v>12.4</v>
      </c>
      <c r="D15" s="2">
        <v>14.5</v>
      </c>
      <c r="E15" s="2">
        <v>19.9</v>
      </c>
      <c r="F15" s="2">
        <v>25.7</v>
      </c>
      <c r="G15" s="2">
        <v>31</v>
      </c>
      <c r="H15" s="2">
        <v>37.3</v>
      </c>
      <c r="I15" s="2">
        <v>45.3</v>
      </c>
    </row>
    <row r="17" ht="12.75">
      <c r="A17" t="s">
        <v>34</v>
      </c>
    </row>
    <row r="19" ht="12.75">
      <c r="A19" s="11" t="s">
        <v>21</v>
      </c>
    </row>
    <row r="20" ht="12.75">
      <c r="A20" t="s">
        <v>22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28">
      <selection activeCell="C14" sqref="C14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9.8515625" style="0" customWidth="1"/>
    <col min="4" max="5" width="7.57421875" style="0" customWidth="1"/>
    <col min="6" max="6" width="7.28125" style="0" customWidth="1"/>
    <col min="7" max="7" width="7.00390625" style="0" customWidth="1"/>
    <col min="8" max="8" width="6.28125" style="0" customWidth="1"/>
    <col min="9" max="9" width="6.7109375" style="0" customWidth="1"/>
  </cols>
  <sheetData>
    <row r="1" ht="15.75">
      <c r="A1" s="1" t="s">
        <v>24</v>
      </c>
    </row>
    <row r="2" ht="12.75">
      <c r="A2" t="s">
        <v>23</v>
      </c>
    </row>
    <row r="3" spans="3:4" ht="14.25">
      <c r="C3" s="8" t="s">
        <v>35</v>
      </c>
      <c r="D3" s="8"/>
    </row>
    <row r="4" spans="1:9" ht="13.5" thickBot="1">
      <c r="A4" s="29" t="s">
        <v>0</v>
      </c>
      <c r="B4" s="6">
        <v>17</v>
      </c>
      <c r="C4" s="6">
        <v>22</v>
      </c>
      <c r="D4" s="6">
        <v>27</v>
      </c>
      <c r="E4" s="6">
        <v>32</v>
      </c>
      <c r="F4" s="6">
        <v>37</v>
      </c>
      <c r="G4" s="6">
        <v>42</v>
      </c>
      <c r="H4" s="6">
        <v>47</v>
      </c>
      <c r="I4" s="6">
        <v>52</v>
      </c>
    </row>
    <row r="5" spans="1:9" ht="12.75">
      <c r="A5" s="7">
        <v>1</v>
      </c>
      <c r="B5" s="3">
        <v>9.6</v>
      </c>
      <c r="C5" s="4">
        <v>12</v>
      </c>
      <c r="D5" s="4">
        <v>15.1</v>
      </c>
      <c r="E5" s="4">
        <v>18.1</v>
      </c>
      <c r="F5" s="4">
        <v>25</v>
      </c>
      <c r="G5" s="4">
        <v>28.9</v>
      </c>
      <c r="H5" s="4">
        <v>36.5</v>
      </c>
      <c r="I5" s="36">
        <v>48.6</v>
      </c>
    </row>
    <row r="6" spans="1:10" ht="12.75">
      <c r="A6" s="7">
        <v>2</v>
      </c>
      <c r="B6" s="5">
        <v>10.1</v>
      </c>
      <c r="C6" s="2">
        <v>12.7</v>
      </c>
      <c r="D6" s="2">
        <v>15.8</v>
      </c>
      <c r="E6" s="2">
        <v>19</v>
      </c>
      <c r="F6" s="2">
        <v>23.4</v>
      </c>
      <c r="G6" s="2">
        <v>28.2</v>
      </c>
      <c r="H6" s="2">
        <v>34.8</v>
      </c>
      <c r="I6" s="37">
        <v>47.5</v>
      </c>
      <c r="J6" s="28" t="s">
        <v>1</v>
      </c>
    </row>
    <row r="7" spans="1:9" ht="12.75">
      <c r="A7" s="7">
        <v>3</v>
      </c>
      <c r="B7" s="5">
        <v>9.2</v>
      </c>
      <c r="C7" s="2">
        <v>11.8</v>
      </c>
      <c r="D7" s="2">
        <v>14.7</v>
      </c>
      <c r="E7" s="2">
        <v>18.5</v>
      </c>
      <c r="F7" s="2">
        <v>24</v>
      </c>
      <c r="G7" s="2">
        <v>29.6</v>
      </c>
      <c r="H7" s="2">
        <v>35.7</v>
      </c>
      <c r="I7" s="37">
        <v>44.3</v>
      </c>
    </row>
    <row r="8" spans="1:9" ht="12.75">
      <c r="A8" s="7">
        <v>4</v>
      </c>
      <c r="B8" s="5">
        <v>9.8</v>
      </c>
      <c r="C8" s="2">
        <v>13</v>
      </c>
      <c r="D8" s="2">
        <v>15.5</v>
      </c>
      <c r="E8" s="2">
        <v>19.5</v>
      </c>
      <c r="F8" s="2">
        <v>24.5</v>
      </c>
      <c r="G8" s="2">
        <v>30.3</v>
      </c>
      <c r="H8" s="2">
        <v>38.1</v>
      </c>
      <c r="I8" s="37">
        <v>46.4</v>
      </c>
    </row>
    <row r="9" spans="1:9" ht="13.5" thickBot="1">
      <c r="A9" s="7">
        <v>5</v>
      </c>
      <c r="B9" s="38">
        <v>9.5</v>
      </c>
      <c r="C9" s="39">
        <v>12.4</v>
      </c>
      <c r="D9" s="39">
        <v>14.5</v>
      </c>
      <c r="E9" s="39">
        <v>19.9</v>
      </c>
      <c r="F9" s="39">
        <v>25.7</v>
      </c>
      <c r="G9" s="39">
        <v>31</v>
      </c>
      <c r="H9" s="39">
        <v>37.3</v>
      </c>
      <c r="I9" s="40">
        <v>45.3</v>
      </c>
    </row>
    <row r="10" spans="1:9" ht="12.75">
      <c r="A10" s="26" t="s">
        <v>18</v>
      </c>
      <c r="B10" s="35">
        <f>$C40*POWER(10,$C35*1000/B14)</f>
        <v>9.524930654994298</v>
      </c>
      <c r="C10" s="35">
        <f aca="true" t="shared" si="0" ref="C10:I10">$C40*POWER(10,$C35*1000/C14)</f>
        <v>12.168876414058202</v>
      </c>
      <c r="D10" s="35">
        <f t="shared" si="0"/>
        <v>15.420300954110695</v>
      </c>
      <c r="E10" s="35">
        <f t="shared" si="0"/>
        <v>19.38935392723793</v>
      </c>
      <c r="F10" s="35">
        <f t="shared" si="0"/>
        <v>24.200542473950886</v>
      </c>
      <c r="G10" s="35">
        <f t="shared" si="0"/>
        <v>29.993761590534458</v>
      </c>
      <c r="H10" s="35">
        <f t="shared" si="0"/>
        <v>36.92530461896944</v>
      </c>
      <c r="I10" s="35">
        <f t="shared" si="0"/>
        <v>45.16884521914959</v>
      </c>
    </row>
    <row r="11" spans="1:9" ht="12.75">
      <c r="A11" s="34"/>
      <c r="B11" s="34"/>
      <c r="C11" s="34"/>
      <c r="D11" s="34"/>
      <c r="E11" s="34"/>
      <c r="F11" s="34"/>
      <c r="G11" s="34"/>
      <c r="H11" s="34"/>
      <c r="I11" s="34"/>
    </row>
    <row r="13" spans="3:4" ht="14.25">
      <c r="C13" s="8" t="s">
        <v>36</v>
      </c>
      <c r="D13" s="8"/>
    </row>
    <row r="14" spans="1:9" ht="13.5" thickBot="1">
      <c r="A14" s="29" t="s">
        <v>0</v>
      </c>
      <c r="B14" s="6">
        <f>273+B4</f>
        <v>290</v>
      </c>
      <c r="C14" s="6">
        <f aca="true" t="shared" si="1" ref="C14:I14">273+C4</f>
        <v>295</v>
      </c>
      <c r="D14" s="6">
        <f t="shared" si="1"/>
        <v>300</v>
      </c>
      <c r="E14" s="6">
        <f t="shared" si="1"/>
        <v>305</v>
      </c>
      <c r="F14" s="6">
        <f t="shared" si="1"/>
        <v>310</v>
      </c>
      <c r="G14" s="6">
        <f t="shared" si="1"/>
        <v>315</v>
      </c>
      <c r="H14" s="6">
        <f t="shared" si="1"/>
        <v>320</v>
      </c>
      <c r="I14" s="6">
        <f t="shared" si="1"/>
        <v>325</v>
      </c>
    </row>
    <row r="15" spans="1:9" ht="13.5" thickBot="1">
      <c r="A15" s="7">
        <v>1</v>
      </c>
      <c r="B15" s="3">
        <f>LOG(B5)</f>
        <v>0.9822712330395684</v>
      </c>
      <c r="C15" s="3">
        <f aca="true" t="shared" si="2" ref="C15:I15">LOG(C5)</f>
        <v>1.0791812460476249</v>
      </c>
      <c r="D15" s="3">
        <f t="shared" si="2"/>
        <v>1.1789769472931695</v>
      </c>
      <c r="E15" s="3">
        <f t="shared" si="2"/>
        <v>1.2576785748691846</v>
      </c>
      <c r="F15" s="3">
        <f t="shared" si="2"/>
        <v>1.3979400086720377</v>
      </c>
      <c r="G15" s="3">
        <f t="shared" si="2"/>
        <v>1.4608978427565478</v>
      </c>
      <c r="H15" s="3">
        <f t="shared" si="2"/>
        <v>1.5622928644564746</v>
      </c>
      <c r="I15" s="3">
        <f t="shared" si="2"/>
        <v>1.6866362692622934</v>
      </c>
    </row>
    <row r="16" spans="1:9" ht="13.5" thickBot="1">
      <c r="A16" s="7">
        <v>2</v>
      </c>
      <c r="B16" s="3">
        <f aca="true" t="shared" si="3" ref="B16:I19">LOG(B6)</f>
        <v>1.0043213737826426</v>
      </c>
      <c r="C16" s="3">
        <f t="shared" si="3"/>
        <v>1.1038037209559568</v>
      </c>
      <c r="D16" s="3">
        <f t="shared" si="3"/>
        <v>1.1986570869544226</v>
      </c>
      <c r="E16" s="3">
        <f t="shared" si="3"/>
        <v>1.2787536009528289</v>
      </c>
      <c r="F16" s="3">
        <f t="shared" si="3"/>
        <v>1.3692158574101427</v>
      </c>
      <c r="G16" s="3">
        <f t="shared" si="3"/>
        <v>1.4502491083193612</v>
      </c>
      <c r="H16" s="3">
        <f t="shared" si="3"/>
        <v>1.541579243946581</v>
      </c>
      <c r="I16" s="3">
        <f t="shared" si="3"/>
        <v>1.6766936096248666</v>
      </c>
    </row>
    <row r="17" spans="1:10" ht="15" thickBot="1">
      <c r="A17" s="7">
        <v>3</v>
      </c>
      <c r="B17" s="3">
        <f t="shared" si="3"/>
        <v>0.9637878273455552</v>
      </c>
      <c r="C17" s="3">
        <f t="shared" si="3"/>
        <v>1.0718820073061255</v>
      </c>
      <c r="D17" s="3">
        <f t="shared" si="3"/>
        <v>1.167317334748176</v>
      </c>
      <c r="E17" s="3">
        <f t="shared" si="3"/>
        <v>1.2671717284030137</v>
      </c>
      <c r="F17" s="3">
        <f t="shared" si="3"/>
        <v>1.380211241711606</v>
      </c>
      <c r="G17" s="3">
        <f>LOG(G7)</f>
        <v>1.4712917110589385</v>
      </c>
      <c r="H17" s="3">
        <f t="shared" si="3"/>
        <v>1.5526682161121932</v>
      </c>
      <c r="I17" s="3">
        <f t="shared" si="3"/>
        <v>1.6464037262230695</v>
      </c>
      <c r="J17" s="28" t="s">
        <v>25</v>
      </c>
    </row>
    <row r="18" spans="1:9" ht="13.5" thickBot="1">
      <c r="A18" s="7">
        <v>4</v>
      </c>
      <c r="B18" s="3">
        <f t="shared" si="3"/>
        <v>0.9912260756924949</v>
      </c>
      <c r="C18" s="3">
        <f t="shared" si="3"/>
        <v>1.1139433523068367</v>
      </c>
      <c r="D18" s="3">
        <f t="shared" si="3"/>
        <v>1.1903316981702914</v>
      </c>
      <c r="E18" s="3">
        <f t="shared" si="3"/>
        <v>1.290034611362518</v>
      </c>
      <c r="F18" s="3">
        <f t="shared" si="3"/>
        <v>1.3891660843645324</v>
      </c>
      <c r="G18" s="3">
        <f t="shared" si="3"/>
        <v>1.481442628502305</v>
      </c>
      <c r="H18" s="3">
        <f t="shared" si="3"/>
        <v>1.5809249756756194</v>
      </c>
      <c r="I18" s="3">
        <f t="shared" si="3"/>
        <v>1.6665179805548809</v>
      </c>
    </row>
    <row r="19" spans="1:10" ht="13.5" thickBot="1">
      <c r="A19" s="9">
        <v>5</v>
      </c>
      <c r="B19" s="10">
        <f t="shared" si="3"/>
        <v>0.9777236052888477</v>
      </c>
      <c r="C19" s="10">
        <f t="shared" si="3"/>
        <v>1.0934216851622351</v>
      </c>
      <c r="D19" s="10">
        <f t="shared" si="3"/>
        <v>1.1613680022349748</v>
      </c>
      <c r="E19" s="10">
        <f t="shared" si="3"/>
        <v>1.2988530764097066</v>
      </c>
      <c r="F19" s="10">
        <f t="shared" si="3"/>
        <v>1.4099331233312946</v>
      </c>
      <c r="G19" s="10">
        <f t="shared" si="3"/>
        <v>1.4913616938342726</v>
      </c>
      <c r="H19" s="10">
        <f t="shared" si="3"/>
        <v>1.5717088318086876</v>
      </c>
      <c r="I19" s="10">
        <f t="shared" si="3"/>
        <v>1.6560982020128319</v>
      </c>
      <c r="J19" s="12" t="s">
        <v>2</v>
      </c>
    </row>
    <row r="20" spans="1:10" ht="12.75">
      <c r="A20" s="2" t="s">
        <v>3</v>
      </c>
      <c r="B20" s="20">
        <f>1000/B14</f>
        <v>3.4482758620689653</v>
      </c>
      <c r="C20" s="13">
        <f aca="true" t="shared" si="4" ref="C20:I20">1000/C14</f>
        <v>3.389830508474576</v>
      </c>
      <c r="D20" s="13">
        <f t="shared" si="4"/>
        <v>3.3333333333333335</v>
      </c>
      <c r="E20" s="13">
        <f t="shared" si="4"/>
        <v>3.278688524590164</v>
      </c>
      <c r="F20" s="13">
        <f t="shared" si="4"/>
        <v>3.225806451612903</v>
      </c>
      <c r="G20" s="13">
        <f t="shared" si="4"/>
        <v>3.1746031746031744</v>
      </c>
      <c r="H20" s="13">
        <f t="shared" si="4"/>
        <v>3.125</v>
      </c>
      <c r="I20" s="14">
        <f t="shared" si="4"/>
        <v>3.076923076923077</v>
      </c>
      <c r="J20" s="15">
        <f>SUM(B20:I20)</f>
        <v>26.05246093160619</v>
      </c>
    </row>
    <row r="21" spans="1:10" ht="13.5" thickBot="1">
      <c r="A21" s="2" t="s">
        <v>4</v>
      </c>
      <c r="B21" s="21">
        <f aca="true" t="shared" si="5" ref="B21:I21">AVERAGE(B15:B19)</f>
        <v>0.9838660230298217</v>
      </c>
      <c r="C21" s="17">
        <f t="shared" si="5"/>
        <v>1.0924464023557559</v>
      </c>
      <c r="D21" s="17">
        <f t="shared" si="5"/>
        <v>1.1793302138802069</v>
      </c>
      <c r="E21" s="17">
        <f t="shared" si="5"/>
        <v>1.2784983183994503</v>
      </c>
      <c r="F21" s="17">
        <f t="shared" si="5"/>
        <v>1.389293263097923</v>
      </c>
      <c r="G21" s="17">
        <f t="shared" si="5"/>
        <v>1.4710485968942852</v>
      </c>
      <c r="H21" s="17">
        <f t="shared" si="5"/>
        <v>1.5618348263999111</v>
      </c>
      <c r="I21" s="18">
        <f t="shared" si="5"/>
        <v>1.6664699575355884</v>
      </c>
      <c r="J21" s="16">
        <f>SUM(B21:I21)</f>
        <v>10.622787601592941</v>
      </c>
    </row>
    <row r="22" spans="1:10" ht="12.75">
      <c r="A22" s="23" t="s">
        <v>5</v>
      </c>
      <c r="B22" s="22">
        <f>B20*B21</f>
        <v>3.392641458723523</v>
      </c>
      <c r="C22" s="4">
        <f aca="true" t="shared" si="6" ref="C22:I22">C20*C21</f>
        <v>3.7032081435788333</v>
      </c>
      <c r="D22" s="4">
        <f t="shared" si="6"/>
        <v>3.931100712934023</v>
      </c>
      <c r="E22" s="4">
        <f t="shared" si="6"/>
        <v>4.191797765244099</v>
      </c>
      <c r="F22" s="4">
        <f t="shared" si="6"/>
        <v>4.481591171283622</v>
      </c>
      <c r="G22" s="4">
        <f t="shared" si="6"/>
        <v>4.6699955456961435</v>
      </c>
      <c r="H22" s="4">
        <f t="shared" si="6"/>
        <v>4.880733832499722</v>
      </c>
      <c r="I22" s="4">
        <f t="shared" si="6"/>
        <v>5.127599869340272</v>
      </c>
      <c r="J22">
        <f>SUM(B22:I22)</f>
        <v>34.37866849930024</v>
      </c>
    </row>
    <row r="23" spans="1:10" ht="12.75">
      <c r="A23" s="23" t="s">
        <v>9</v>
      </c>
      <c r="B23" s="2">
        <f>B20^2</f>
        <v>11.890606420927465</v>
      </c>
      <c r="C23" s="2">
        <f aca="true" t="shared" si="7" ref="C23:I23">C20^2</f>
        <v>11.490950876185003</v>
      </c>
      <c r="D23" s="2">
        <f t="shared" si="7"/>
        <v>11.111111111111112</v>
      </c>
      <c r="E23" s="2">
        <f t="shared" si="7"/>
        <v>10.749798441279227</v>
      </c>
      <c r="F23" s="2">
        <f t="shared" si="7"/>
        <v>10.405827263267428</v>
      </c>
      <c r="G23" s="2">
        <f t="shared" si="7"/>
        <v>10.078105316200553</v>
      </c>
      <c r="H23" s="2">
        <f t="shared" si="7"/>
        <v>9.765625</v>
      </c>
      <c r="I23" s="2">
        <f t="shared" si="7"/>
        <v>9.467455621301776</v>
      </c>
      <c r="J23">
        <f>SUM(B23:I23)</f>
        <v>84.95948005027256</v>
      </c>
    </row>
    <row r="24" spans="1:10" ht="12.75">
      <c r="A24" s="23" t="s">
        <v>10</v>
      </c>
      <c r="B24" s="2">
        <f>B21^2</f>
        <v>0.9679923512725177</v>
      </c>
      <c r="C24" s="2">
        <f aca="true" t="shared" si="8" ref="C24:I24">C21^2</f>
        <v>1.193439142020034</v>
      </c>
      <c r="D24" s="2">
        <f t="shared" si="8"/>
        <v>1.3908197533707345</v>
      </c>
      <c r="E24" s="2">
        <f t="shared" si="8"/>
        <v>1.634557950150222</v>
      </c>
      <c r="F24" s="2">
        <f t="shared" si="8"/>
        <v>1.9301357708892743</v>
      </c>
      <c r="G24" s="2">
        <f t="shared" si="8"/>
        <v>2.1639839744246454</v>
      </c>
      <c r="H24" s="2">
        <f t="shared" si="8"/>
        <v>2.4393280249556404</v>
      </c>
      <c r="I24" s="2">
        <f t="shared" si="8"/>
        <v>2.7771221193686655</v>
      </c>
      <c r="J24">
        <f>SUM(B24:I24)</f>
        <v>14.497379086451733</v>
      </c>
    </row>
    <row r="25" spans="1:9" ht="12.75">
      <c r="A25" s="27" t="s">
        <v>18</v>
      </c>
      <c r="B25" s="26">
        <f>$C36+$C35*B20</f>
        <v>0.9788618225352748</v>
      </c>
      <c r="C25" s="26">
        <f aca="true" t="shared" si="9" ref="C25:I25">$C36+$C35*C20</f>
        <v>1.0852504804731673</v>
      </c>
      <c r="D25" s="26">
        <f t="shared" si="9"/>
        <v>1.1880928498131302</v>
      </c>
      <c r="E25" s="26">
        <f t="shared" si="9"/>
        <v>1.287563338191128</v>
      </c>
      <c r="F25" s="26">
        <f t="shared" si="9"/>
        <v>1.3838251011375773</v>
      </c>
      <c r="G25" s="26">
        <f t="shared" si="9"/>
        <v>1.4770309351015998</v>
      </c>
      <c r="H25" s="26">
        <f t="shared" si="9"/>
        <v>1.5673240867542457</v>
      </c>
      <c r="I25" s="26">
        <f t="shared" si="9"/>
        <v>1.6548389875868104</v>
      </c>
    </row>
    <row r="27" spans="1:2" ht="12.75">
      <c r="A27" s="19" t="s">
        <v>7</v>
      </c>
      <c r="B27">
        <v>8</v>
      </c>
    </row>
    <row r="28" spans="1:8" ht="12.75">
      <c r="A28" s="19" t="s">
        <v>6</v>
      </c>
      <c r="B28">
        <f>J20/B27</f>
        <v>3.256557616450774</v>
      </c>
      <c r="D28" t="s">
        <v>26</v>
      </c>
      <c r="E28">
        <f>J23/B27-B28^2</f>
        <v>0.014767497020523379</v>
      </c>
      <c r="G28" t="s">
        <v>11</v>
      </c>
      <c r="H28">
        <f>SQRT(E28)</f>
        <v>0.1215215907586935</v>
      </c>
    </row>
    <row r="29" spans="1:8" ht="12.75">
      <c r="A29" s="19" t="s">
        <v>8</v>
      </c>
      <c r="B29">
        <f>J21/B27</f>
        <v>1.3278484501991177</v>
      </c>
      <c r="D29" t="s">
        <v>27</v>
      </c>
      <c r="E29">
        <f>J24/B27-B29^2</f>
        <v>0.048990879110268004</v>
      </c>
      <c r="G29" t="s">
        <v>12</v>
      </c>
      <c r="H29">
        <f>SQRT(E29)</f>
        <v>0.22133883326309461</v>
      </c>
    </row>
    <row r="31" spans="4:5" ht="12.75">
      <c r="D31" t="s">
        <v>13</v>
      </c>
      <c r="E31">
        <f>J22/B27-B28*B29</f>
        <v>-0.02688142157576312</v>
      </c>
    </row>
    <row r="33" spans="1:5" ht="15">
      <c r="A33" s="11" t="s">
        <v>20</v>
      </c>
      <c r="E33" s="25" t="s">
        <v>14</v>
      </c>
    </row>
    <row r="35" spans="2:3" ht="14.25">
      <c r="B35" s="32" t="s">
        <v>15</v>
      </c>
      <c r="C35" s="32">
        <f>E31/E28</f>
        <v>-1.8203099373173537</v>
      </c>
    </row>
    <row r="36" spans="2:3" ht="14.25">
      <c r="B36" s="24" t="s">
        <v>16</v>
      </c>
      <c r="C36" s="24">
        <f>B29-C35*B28</f>
        <v>7.255792640870976</v>
      </c>
    </row>
    <row r="38" spans="1:4" ht="15">
      <c r="A38" s="11" t="s">
        <v>19</v>
      </c>
      <c r="D38" s="25" t="s">
        <v>29</v>
      </c>
    </row>
    <row r="40" spans="2:3" ht="12.75">
      <c r="B40" s="30" t="s">
        <v>17</v>
      </c>
      <c r="C40" s="30">
        <f>POWER(10,C36)</f>
        <v>18021570.73816241</v>
      </c>
    </row>
    <row r="41" spans="2:3" ht="12.75">
      <c r="B41" s="30" t="s">
        <v>28</v>
      </c>
      <c r="C41" s="30">
        <f>-C35</f>
        <v>1.8203099373173537</v>
      </c>
    </row>
    <row r="42" s="31" customFormat="1" ht="12.75"/>
    <row r="43" ht="12.75">
      <c r="A43" s="11" t="s">
        <v>21</v>
      </c>
    </row>
    <row r="44" ht="12.75">
      <c r="A44" t="s">
        <v>22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2006-03-16T18:03:09Z</cp:lastPrinted>
  <dcterms:created xsi:type="dcterms:W3CDTF">2006-03-16T15:16:24Z</dcterms:created>
  <dcterms:modified xsi:type="dcterms:W3CDTF">2009-02-17T10:43:25Z</dcterms:modified>
  <cp:category/>
  <cp:version/>
  <cp:contentType/>
  <cp:contentStatus/>
</cp:coreProperties>
</file>