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Calculos" sheetId="1" r:id="rId1"/>
    <sheet name="Gráfico1" sheetId="2" r:id="rId2"/>
    <sheet name="Gráfico2" sheetId="3" r:id="rId3"/>
    <sheet name="Calculos (2)" sheetId="4" r:id="rId4"/>
    <sheet name="Gráfico2 (2)" sheetId="5" r:id="rId5"/>
  </sheets>
  <definedNames/>
  <calcPr fullCalcOnLoad="1"/>
</workbook>
</file>

<file path=xl/sharedStrings.xml><?xml version="1.0" encoding="utf-8"?>
<sst xmlns="http://schemas.openxmlformats.org/spreadsheetml/2006/main" count="71" uniqueCount="63">
  <si>
    <t>Problema 4</t>
  </si>
  <si>
    <t>V (litros)</t>
  </si>
  <si>
    <t>ln(P)</t>
  </si>
  <si>
    <t>ln(V)</t>
  </si>
  <si>
    <t>P</t>
  </si>
  <si>
    <t>V</t>
  </si>
  <si>
    <t xml:space="preserve">presión y </t>
  </si>
  <si>
    <t>volumen de un gas</t>
  </si>
  <si>
    <t>ln(P)^2</t>
  </si>
  <si>
    <t>ln(V)^2</t>
  </si>
  <si>
    <t>ln(P)*ln(V)</t>
  </si>
  <si>
    <t>y</t>
  </si>
  <si>
    <t>x</t>
  </si>
  <si>
    <t>media(y) =</t>
  </si>
  <si>
    <t>n =</t>
  </si>
  <si>
    <t>media(x) =</t>
  </si>
  <si>
    <t>y^2</t>
  </si>
  <si>
    <t>x^2</t>
  </si>
  <si>
    <t>y*x</t>
  </si>
  <si>
    <t>S[y] =</t>
  </si>
  <si>
    <t>S[x] =</t>
  </si>
  <si>
    <t>S[x,y] =</t>
  </si>
  <si>
    <t>Recta de m.c. de y| x, es decir,   ln(P) = A + b*ln(V) :</t>
  </si>
  <si>
    <t>P* V^(-b) = a</t>
  </si>
  <si>
    <t>b =</t>
  </si>
  <si>
    <t>A =</t>
  </si>
  <si>
    <t>r =</t>
  </si>
  <si>
    <t>r^2 =</t>
  </si>
  <si>
    <t>predi(ln(P))</t>
  </si>
  <si>
    <t xml:space="preserve">a = </t>
  </si>
  <si>
    <t>Predi(P)</t>
  </si>
  <si>
    <t>Recta de m.c. de P|V</t>
  </si>
  <si>
    <t>V^2</t>
  </si>
  <si>
    <t>P^2</t>
  </si>
  <si>
    <t>P*V</t>
  </si>
  <si>
    <t>media(P) =</t>
  </si>
  <si>
    <t>media(V) =</t>
  </si>
  <si>
    <t>S2(P) =</t>
  </si>
  <si>
    <t>S2(V) =</t>
  </si>
  <si>
    <t>S(P) =</t>
  </si>
  <si>
    <t>S(V) =</t>
  </si>
  <si>
    <t>S(P,V) =</t>
  </si>
  <si>
    <t>r(P,V) =</t>
  </si>
  <si>
    <t>Modelo potencial</t>
  </si>
  <si>
    <t>Modelo lineal</t>
  </si>
  <si>
    <t>r^2(P,V) =</t>
  </si>
  <si>
    <t>P (kg/cm2)</t>
  </si>
  <si>
    <t>Error</t>
  </si>
  <si>
    <t>Error típico del modelo potencial ajustado =</t>
  </si>
  <si>
    <t>Error típico del modelo lineal ajustado asociado al modelo potencial =</t>
  </si>
  <si>
    <t>Modelo potencial :</t>
  </si>
  <si>
    <t>P = a V^b</t>
  </si>
  <si>
    <t>P - Predi(P)</t>
  </si>
  <si>
    <t>Error típico del modelo lineal ajustado =</t>
  </si>
  <si>
    <t>Problema 13  (continuación del Problema 4)</t>
  </si>
  <si>
    <r>
      <t>Var</t>
    </r>
    <r>
      <rPr>
        <sz val="11"/>
        <rFont val="Arial"/>
        <family val="0"/>
      </rPr>
      <t>[y] =</t>
    </r>
  </si>
  <si>
    <t>Var[x] =</t>
  </si>
  <si>
    <t>Suma :</t>
  </si>
  <si>
    <t>predi(y)</t>
  </si>
  <si>
    <t>P = c + d V</t>
  </si>
  <si>
    <t>c=</t>
  </si>
  <si>
    <t>d =</t>
  </si>
  <si>
    <t>P = c +d V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</si>
</sst>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Ajuste lineal asociado al modelo potencial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525"/>
          <c:w val="0.945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Calculos!$D$7:$D$12</c:f>
              <c:numCache>
                <c:ptCount val="6"/>
                <c:pt idx="0">
                  <c:v>0.5007752879124892</c:v>
                </c:pt>
                <c:pt idx="1">
                  <c:v>0.02955880224154443</c:v>
                </c:pt>
                <c:pt idx="2">
                  <c:v>-0.3011050927839216</c:v>
                </c:pt>
                <c:pt idx="3">
                  <c:v>-0.4942963218147801</c:v>
                </c:pt>
                <c:pt idx="4">
                  <c:v>-0.6348782724359695</c:v>
                </c:pt>
                <c:pt idx="5">
                  <c:v>-0.7985076962177716</c:v>
                </c:pt>
              </c:numCache>
            </c:numRef>
          </c:xVal>
          <c:yVal>
            <c:numRef>
              <c:f>Calculos!$C$7:$C$12</c:f>
              <c:numCache>
                <c:ptCount val="6"/>
                <c:pt idx="0">
                  <c:v>-0.6931471805599453</c:v>
                </c:pt>
                <c:pt idx="1">
                  <c:v>0</c:v>
                </c:pt>
                <c:pt idx="2">
                  <c:v>0.4054651081081644</c:v>
                </c:pt>
                <c:pt idx="3">
                  <c:v>0.6931471805599453</c:v>
                </c:pt>
                <c:pt idx="4">
                  <c:v>0.9162907318741551</c:v>
                </c:pt>
                <c:pt idx="5">
                  <c:v>1.0986122886681098</c:v>
                </c:pt>
              </c:numCache>
            </c:numRef>
          </c:yVal>
          <c:smooth val="0"/>
        </c:ser>
        <c:ser>
          <c:idx val="1"/>
          <c:order val="1"/>
          <c:tx>
            <c:v>Recta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Calculos!$D$7:$D$12</c:f>
              <c:numCache>
                <c:ptCount val="6"/>
                <c:pt idx="0">
                  <c:v>0.5007752879124892</c:v>
                </c:pt>
                <c:pt idx="1">
                  <c:v>0.02955880224154443</c:v>
                </c:pt>
                <c:pt idx="2">
                  <c:v>-0.3011050927839216</c:v>
                </c:pt>
                <c:pt idx="3">
                  <c:v>-0.4942963218147801</c:v>
                </c:pt>
                <c:pt idx="4">
                  <c:v>-0.6348782724359695</c:v>
                </c:pt>
                <c:pt idx="5">
                  <c:v>-0.7985076962177716</c:v>
                </c:pt>
              </c:numCache>
            </c:numRef>
          </c:xVal>
          <c:yVal>
            <c:numRef>
              <c:f>Calculos!$H$7:$H$12</c:f>
              <c:numCache>
                <c:ptCount val="6"/>
                <c:pt idx="0">
                  <c:v>-0.6806671087090241</c:v>
                </c:pt>
                <c:pt idx="1">
                  <c:v>-0.02897705980065656</c:v>
                </c:pt>
                <c:pt idx="2">
                  <c:v>0.4283294574247539</c:v>
                </c:pt>
                <c:pt idx="3">
                  <c:v>0.6955119633944318</c:v>
                </c:pt>
                <c:pt idx="4">
                  <c:v>0.8899360997773276</c:v>
                </c:pt>
                <c:pt idx="5">
                  <c:v>1.1162347765635965</c:v>
                </c:pt>
              </c:numCache>
            </c:numRef>
          </c:yVal>
          <c:smooth val="0"/>
        </c:ser>
        <c:axId val="27442467"/>
        <c:axId val="45655612"/>
      </c:scatterChart>
      <c:valAx>
        <c:axId val="2744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ln(V)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655612"/>
        <c:crosses val="autoZero"/>
        <c:crossBetween val="midCat"/>
        <c:dispUnits/>
      </c:valAx>
      <c:valAx>
        <c:axId val="456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ln(P)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4424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16525"/>
          <c:w val="0.221"/>
          <c:h val="0.04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Ajuste no lineal a datos originales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425"/>
          <c:w val="0.9455"/>
          <c:h val="0.7667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Calculos!$B$7:$B$12</c:f>
              <c:numCache>
                <c:ptCount val="6"/>
                <c:pt idx="0">
                  <c:v>1.65</c:v>
                </c:pt>
                <c:pt idx="1">
                  <c:v>1.03</c:v>
                </c:pt>
                <c:pt idx="2">
                  <c:v>0.74</c:v>
                </c:pt>
                <c:pt idx="3">
                  <c:v>0.61</c:v>
                </c:pt>
                <c:pt idx="4">
                  <c:v>0.53</c:v>
                </c:pt>
                <c:pt idx="5">
                  <c:v>0.45</c:v>
                </c:pt>
              </c:numCache>
            </c:numRef>
          </c:xVal>
          <c:yVal>
            <c:numRef>
              <c:f>Calculos!$A$7:$A$12</c:f>
              <c:numCache>
                <c:ptCount val="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Modelo potencial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Calculos!$B$7:$B$12</c:f>
              <c:numCache>
                <c:ptCount val="6"/>
                <c:pt idx="0">
                  <c:v>1.65</c:v>
                </c:pt>
                <c:pt idx="1">
                  <c:v>1.03</c:v>
                </c:pt>
                <c:pt idx="2">
                  <c:v>0.74</c:v>
                </c:pt>
                <c:pt idx="3">
                  <c:v>0.61</c:v>
                </c:pt>
                <c:pt idx="4">
                  <c:v>0.53</c:v>
                </c:pt>
                <c:pt idx="5">
                  <c:v>0.45</c:v>
                </c:pt>
              </c:numCache>
            </c:numRef>
          </c:xVal>
          <c:yVal>
            <c:numRef>
              <c:f>Calculos!$I$7:$I$12</c:f>
              <c:numCache>
                <c:ptCount val="6"/>
                <c:pt idx="0">
                  <c:v>0.50627913646368</c:v>
                </c:pt>
                <c:pt idx="1">
                  <c:v>0.9714387492095524</c:v>
                </c:pt>
                <c:pt idx="2">
                  <c:v>1.5346916132340152</c:v>
                </c:pt>
                <c:pt idx="3">
                  <c:v>2.0047351622775453</c:v>
                </c:pt>
                <c:pt idx="4">
                  <c:v>2.4349740509344224</c:v>
                </c:pt>
                <c:pt idx="5">
                  <c:v>3.05333604025397</c:v>
                </c:pt>
              </c:numCache>
            </c:numRef>
          </c:yVal>
          <c:smooth val="1"/>
        </c:ser>
        <c:axId val="8247325"/>
        <c:axId val="7117062"/>
      </c:scatterChart>
      <c:valAx>
        <c:axId val="824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117062"/>
        <c:crosses val="autoZero"/>
        <c:crossBetween val="midCat"/>
        <c:dispUnits/>
      </c:valAx>
      <c:valAx>
        <c:axId val="711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2473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25"/>
          <c:y val="0.21275"/>
          <c:w val="0.29375"/>
          <c:h val="0.0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Ajustes no lineal y lineal a datos originales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525"/>
          <c:w val="0.945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Calculos!$B$7:$B$12</c:f>
              <c:numCache>
                <c:ptCount val="6"/>
                <c:pt idx="0">
                  <c:v>1.65</c:v>
                </c:pt>
                <c:pt idx="1">
                  <c:v>1.03</c:v>
                </c:pt>
                <c:pt idx="2">
                  <c:v>0.74</c:v>
                </c:pt>
                <c:pt idx="3">
                  <c:v>0.61</c:v>
                </c:pt>
                <c:pt idx="4">
                  <c:v>0.53</c:v>
                </c:pt>
                <c:pt idx="5">
                  <c:v>0.45</c:v>
                </c:pt>
              </c:numCache>
            </c:numRef>
          </c:xVal>
          <c:yVal>
            <c:numRef>
              <c:f>Calculos!$A$7:$A$12</c:f>
              <c:numCache>
                <c:ptCount val="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Modelo potencial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Calculos!$B$7:$B$12</c:f>
              <c:numCache>
                <c:ptCount val="6"/>
                <c:pt idx="0">
                  <c:v>1.65</c:v>
                </c:pt>
                <c:pt idx="1">
                  <c:v>1.03</c:v>
                </c:pt>
                <c:pt idx="2">
                  <c:v>0.74</c:v>
                </c:pt>
                <c:pt idx="3">
                  <c:v>0.61</c:v>
                </c:pt>
                <c:pt idx="4">
                  <c:v>0.53</c:v>
                </c:pt>
                <c:pt idx="5">
                  <c:v>0.45</c:v>
                </c:pt>
              </c:numCache>
            </c:numRef>
          </c:xVal>
          <c:yVal>
            <c:numRef>
              <c:f>Calculos!$I$7:$I$12</c:f>
              <c:numCache>
                <c:ptCount val="6"/>
                <c:pt idx="0">
                  <c:v>0.50627913646368</c:v>
                </c:pt>
                <c:pt idx="1">
                  <c:v>0.9714387492095524</c:v>
                </c:pt>
                <c:pt idx="2">
                  <c:v>1.5346916132340152</c:v>
                </c:pt>
                <c:pt idx="3">
                  <c:v>2.0047351622775453</c:v>
                </c:pt>
                <c:pt idx="4">
                  <c:v>2.4349740509344224</c:v>
                </c:pt>
                <c:pt idx="5">
                  <c:v>3.05333604025397</c:v>
                </c:pt>
              </c:numCache>
            </c:numRef>
          </c:yVal>
          <c:smooth val="1"/>
        </c:ser>
        <c:ser>
          <c:idx val="2"/>
          <c:order val="2"/>
          <c:tx>
            <c:v>Modelo lineal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'Calculos (2)'!$B$7:$B$12</c:f>
              <c:numCache>
                <c:ptCount val="6"/>
                <c:pt idx="0">
                  <c:v>1.65</c:v>
                </c:pt>
                <c:pt idx="1">
                  <c:v>1.03</c:v>
                </c:pt>
                <c:pt idx="2">
                  <c:v>0.74</c:v>
                </c:pt>
                <c:pt idx="3">
                  <c:v>0.61</c:v>
                </c:pt>
                <c:pt idx="4">
                  <c:v>0.53</c:v>
                </c:pt>
                <c:pt idx="5">
                  <c:v>0.45</c:v>
                </c:pt>
              </c:numCache>
            </c:numRef>
          </c:xVal>
          <c:yVal>
            <c:numRef>
              <c:f>'Calculos (2)'!$F$7:$F$12</c:f>
              <c:numCache>
                <c:ptCount val="6"/>
                <c:pt idx="0">
                  <c:v>0.20026915217065921</c:v>
                </c:pt>
                <c:pt idx="1">
                  <c:v>1.3792055026665995</c:v>
                </c:pt>
                <c:pt idx="2">
                  <c:v>1.9306434730598618</c:v>
                </c:pt>
                <c:pt idx="3">
                  <c:v>2.1778398046154623</c:v>
                </c:pt>
                <c:pt idx="4">
                  <c:v>2.3299606240342934</c:v>
                </c:pt>
                <c:pt idx="5">
                  <c:v>2.482081443453124</c:v>
                </c:pt>
              </c:numCache>
            </c:numRef>
          </c:yVal>
          <c:smooth val="0"/>
        </c:ser>
        <c:axId val="64053559"/>
        <c:axId val="39611120"/>
      </c:scatterChart>
      <c:valAx>
        <c:axId val="6405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611120"/>
        <c:crosses val="autoZero"/>
        <c:crossBetween val="midCat"/>
        <c:dispUnits/>
      </c:valAx>
      <c:valAx>
        <c:axId val="3961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40535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19275"/>
          <c:w val="0.29375"/>
          <c:h val="0.15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90" zoomScaleNormal="90" workbookViewId="0" topLeftCell="A1">
      <selection activeCell="E27" sqref="E27"/>
    </sheetView>
  </sheetViews>
  <sheetFormatPr defaultColWidth="11.421875" defaultRowHeight="12.75"/>
  <cols>
    <col min="4" max="4" width="12.28125" style="0" bestFit="1" customWidth="1"/>
  </cols>
  <sheetData>
    <row r="1" ht="18">
      <c r="A1" s="25" t="s">
        <v>0</v>
      </c>
    </row>
    <row r="2" spans="2:9" ht="12.75">
      <c r="B2" s="5" t="s">
        <v>4</v>
      </c>
      <c r="C2" s="6" t="s">
        <v>6</v>
      </c>
      <c r="D2" s="6"/>
      <c r="E2" t="s">
        <v>23</v>
      </c>
      <c r="G2" s="15" t="s">
        <v>50</v>
      </c>
      <c r="H2" s="15"/>
      <c r="I2" s="15" t="s">
        <v>51</v>
      </c>
    </row>
    <row r="3" spans="2:4" ht="12.75">
      <c r="B3" s="5" t="s">
        <v>5</v>
      </c>
      <c r="C3" s="6" t="s">
        <v>7</v>
      </c>
      <c r="D3" s="6"/>
    </row>
    <row r="4" spans="2:9" ht="12.75">
      <c r="B4" s="5"/>
      <c r="C4" s="6"/>
      <c r="D4" s="6"/>
      <c r="I4" s="18" t="s">
        <v>43</v>
      </c>
    </row>
    <row r="5" spans="3:10" ht="12.75">
      <c r="C5" s="10" t="s">
        <v>11</v>
      </c>
      <c r="D5" s="11" t="s">
        <v>12</v>
      </c>
      <c r="E5" s="11" t="s">
        <v>16</v>
      </c>
      <c r="F5" s="11" t="s">
        <v>17</v>
      </c>
      <c r="G5" s="11" t="s">
        <v>18</v>
      </c>
      <c r="H5" s="26" t="s">
        <v>58</v>
      </c>
      <c r="I5" s="18"/>
      <c r="J5" s="23" t="s">
        <v>47</v>
      </c>
    </row>
    <row r="6" spans="1:10" ht="12.75">
      <c r="A6" s="1" t="s">
        <v>46</v>
      </c>
      <c r="B6" s="1" t="s">
        <v>1</v>
      </c>
      <c r="C6" s="9" t="s">
        <v>2</v>
      </c>
      <c r="D6" s="9" t="s">
        <v>3</v>
      </c>
      <c r="E6" s="3" t="s">
        <v>8</v>
      </c>
      <c r="F6" s="3" t="s">
        <v>9</v>
      </c>
      <c r="G6" s="3" t="s">
        <v>10</v>
      </c>
      <c r="H6" s="26" t="s">
        <v>28</v>
      </c>
      <c r="I6" s="21" t="s">
        <v>30</v>
      </c>
      <c r="J6" s="24" t="s">
        <v>52</v>
      </c>
    </row>
    <row r="7" spans="1:10" ht="12.75">
      <c r="A7" s="2">
        <v>0.5</v>
      </c>
      <c r="B7" s="2">
        <v>1.65</v>
      </c>
      <c r="C7" s="4">
        <f aca="true" t="shared" si="0" ref="C7:D12">LN(A7)</f>
        <v>-0.6931471805599453</v>
      </c>
      <c r="D7" s="4">
        <f t="shared" si="0"/>
        <v>0.5007752879124892</v>
      </c>
      <c r="E7" s="4">
        <f aca="true" t="shared" si="1" ref="E7:F12">C7^2</f>
        <v>0.4804530139182014</v>
      </c>
      <c r="F7" s="4">
        <f t="shared" si="1"/>
        <v>0.2507758889838364</v>
      </c>
      <c r="G7" s="4">
        <f aca="true" t="shared" si="2" ref="G7:G12">C7*D7</f>
        <v>-0.3471109789106367</v>
      </c>
      <c r="H7" s="27">
        <f aca="true" t="shared" si="3" ref="H7:H12">$B$23+$B$22*D7</f>
        <v>-0.6806671087090241</v>
      </c>
      <c r="I7" s="22">
        <f aca="true" t="shared" si="4" ref="I7:I12">B$24*B7^(B$22)</f>
        <v>0.50627913646368</v>
      </c>
      <c r="J7" s="22">
        <f aca="true" t="shared" si="5" ref="J7:J12">A7-I7</f>
        <v>-0.006279136463679946</v>
      </c>
    </row>
    <row r="8" spans="1:10" ht="12.75">
      <c r="A8" s="2">
        <v>1</v>
      </c>
      <c r="B8" s="2">
        <v>1.03</v>
      </c>
      <c r="C8" s="4">
        <f t="shared" si="0"/>
        <v>0</v>
      </c>
      <c r="D8" s="4">
        <f t="shared" si="0"/>
        <v>0.02955880224154443</v>
      </c>
      <c r="E8" s="4">
        <f t="shared" si="1"/>
        <v>0</v>
      </c>
      <c r="F8" s="4">
        <f t="shared" si="1"/>
        <v>0.000873722789954732</v>
      </c>
      <c r="G8" s="4">
        <f t="shared" si="2"/>
        <v>0</v>
      </c>
      <c r="H8" s="27">
        <f t="shared" si="3"/>
        <v>-0.02897705980065656</v>
      </c>
      <c r="I8" s="22">
        <f t="shared" si="4"/>
        <v>0.9714387492095524</v>
      </c>
      <c r="J8" s="22">
        <f t="shared" si="5"/>
        <v>0.02856125079044758</v>
      </c>
    </row>
    <row r="9" spans="1:10" ht="12.75">
      <c r="A9" s="2">
        <v>1.5</v>
      </c>
      <c r="B9" s="2">
        <v>0.74</v>
      </c>
      <c r="C9" s="4">
        <f t="shared" si="0"/>
        <v>0.4054651081081644</v>
      </c>
      <c r="D9" s="4">
        <f t="shared" si="0"/>
        <v>-0.3011050927839216</v>
      </c>
      <c r="E9" s="4">
        <f t="shared" si="1"/>
        <v>0.16440195389316542</v>
      </c>
      <c r="F9" s="4">
        <f t="shared" si="1"/>
        <v>0.09066427690041404</v>
      </c>
      <c r="G9" s="4">
        <f t="shared" si="2"/>
        <v>-0.12208760899755164</v>
      </c>
      <c r="H9" s="27">
        <f t="shared" si="3"/>
        <v>0.4283294574247539</v>
      </c>
      <c r="I9" s="22">
        <f t="shared" si="4"/>
        <v>1.5346916132340152</v>
      </c>
      <c r="J9" s="22">
        <f t="shared" si="5"/>
        <v>-0.03469161323401515</v>
      </c>
    </row>
    <row r="10" spans="1:10" ht="12.75">
      <c r="A10" s="2">
        <v>2</v>
      </c>
      <c r="B10" s="2">
        <v>0.61</v>
      </c>
      <c r="C10" s="4">
        <f t="shared" si="0"/>
        <v>0.6931471805599453</v>
      </c>
      <c r="D10" s="4">
        <f t="shared" si="0"/>
        <v>-0.4942963218147801</v>
      </c>
      <c r="E10" s="4">
        <f t="shared" si="1"/>
        <v>0.4804530139182014</v>
      </c>
      <c r="F10" s="4">
        <f t="shared" si="1"/>
        <v>0.24432885375962066</v>
      </c>
      <c r="G10" s="4">
        <f t="shared" si="2"/>
        <v>-0.3426201018270662</v>
      </c>
      <c r="H10" s="27">
        <f t="shared" si="3"/>
        <v>0.6955119633944318</v>
      </c>
      <c r="I10" s="22">
        <f t="shared" si="4"/>
        <v>2.0047351622775453</v>
      </c>
      <c r="J10" s="22">
        <f t="shared" si="5"/>
        <v>-0.004735162277545335</v>
      </c>
    </row>
    <row r="11" spans="1:10" ht="12.75">
      <c r="A11" s="2">
        <v>2.5</v>
      </c>
      <c r="B11" s="2">
        <v>0.53</v>
      </c>
      <c r="C11" s="4">
        <f t="shared" si="0"/>
        <v>0.9162907318741551</v>
      </c>
      <c r="D11" s="4">
        <f t="shared" si="0"/>
        <v>-0.6348782724359695</v>
      </c>
      <c r="E11" s="4">
        <f t="shared" si="1"/>
        <v>0.8395887053184748</v>
      </c>
      <c r="F11" s="4">
        <f t="shared" si="1"/>
        <v>0.40307042081128114</v>
      </c>
      <c r="G11" s="4">
        <f t="shared" si="2"/>
        <v>-0.5817330769013538</v>
      </c>
      <c r="H11" s="27">
        <f t="shared" si="3"/>
        <v>0.8899360997773276</v>
      </c>
      <c r="I11" s="22">
        <f t="shared" si="4"/>
        <v>2.4349740509344224</v>
      </c>
      <c r="J11" s="22">
        <f t="shared" si="5"/>
        <v>0.06502594906557757</v>
      </c>
    </row>
    <row r="12" spans="1:10" ht="12.75">
      <c r="A12" s="2">
        <v>3</v>
      </c>
      <c r="B12" s="2">
        <v>0.45</v>
      </c>
      <c r="C12" s="4">
        <f t="shared" si="0"/>
        <v>1.0986122886681098</v>
      </c>
      <c r="D12" s="4">
        <f t="shared" si="0"/>
        <v>-0.7985076962177716</v>
      </c>
      <c r="E12" s="4">
        <f t="shared" si="1"/>
        <v>1.206948960812582</v>
      </c>
      <c r="F12" s="4">
        <f t="shared" si="1"/>
        <v>0.637614540919013</v>
      </c>
      <c r="G12" s="4">
        <f t="shared" si="2"/>
        <v>-0.8772503676609058</v>
      </c>
      <c r="H12" s="27">
        <f t="shared" si="3"/>
        <v>1.1162347765635965</v>
      </c>
      <c r="I12" s="22">
        <f t="shared" si="4"/>
        <v>3.05333604025397</v>
      </c>
      <c r="J12" s="22">
        <f t="shared" si="5"/>
        <v>-0.05333604025397021</v>
      </c>
    </row>
    <row r="13" spans="2:7" ht="12.75">
      <c r="B13" t="s">
        <v>57</v>
      </c>
      <c r="C13" s="7">
        <f>SUM(C7:C12)</f>
        <v>2.4203681286504293</v>
      </c>
      <c r="D13" s="7">
        <f>SUM(D7:D12)</f>
        <v>-1.6984532930984093</v>
      </c>
      <c r="E13" s="7">
        <f>SUM(E7:E12)</f>
        <v>3.171845647860625</v>
      </c>
      <c r="F13" s="7">
        <f>SUM(F7:F12)</f>
        <v>1.62732770416412</v>
      </c>
      <c r="G13" s="7">
        <f>SUM(G7:G12)</f>
        <v>-2.270802134297514</v>
      </c>
    </row>
    <row r="14" spans="1:5" ht="14.25">
      <c r="A14" s="12" t="s">
        <v>14</v>
      </c>
      <c r="B14" s="13">
        <v>6</v>
      </c>
      <c r="C14" s="13"/>
      <c r="D14" s="13"/>
      <c r="E14" s="13"/>
    </row>
    <row r="15" spans="1:5" ht="14.25">
      <c r="A15" s="13" t="s">
        <v>13</v>
      </c>
      <c r="B15" s="13">
        <f>C13/B14</f>
        <v>0.4033946881084049</v>
      </c>
      <c r="C15" s="13"/>
      <c r="D15" s="13" t="s">
        <v>55</v>
      </c>
      <c r="E15" s="13">
        <f>E13/B14-B15^2</f>
        <v>0.3659136669160269</v>
      </c>
    </row>
    <row r="16" spans="1:5" ht="14.25">
      <c r="A16" s="13" t="s">
        <v>15</v>
      </c>
      <c r="B16" s="13">
        <f>D13/B14</f>
        <v>-0.2830755488497349</v>
      </c>
      <c r="C16" s="13"/>
      <c r="D16" s="13" t="s">
        <v>56</v>
      </c>
      <c r="E16" s="13">
        <f>F13/B14-B16^2</f>
        <v>0.1910895176707747</v>
      </c>
    </row>
    <row r="17" spans="4:5" ht="14.25">
      <c r="D17" s="13" t="s">
        <v>19</v>
      </c>
      <c r="E17">
        <f>SQRT(E15)</f>
        <v>0.6049079821890491</v>
      </c>
    </row>
    <row r="18" spans="4:5" ht="14.25">
      <c r="D18" s="13" t="s">
        <v>20</v>
      </c>
      <c r="E18">
        <f>SQRT(E16)</f>
        <v>0.4371378703232822</v>
      </c>
    </row>
    <row r="19" spans="1:2" ht="12.75">
      <c r="A19" t="s">
        <v>21</v>
      </c>
      <c r="B19">
        <f>G13/B14-B15*B16</f>
        <v>-0.26427584964356465</v>
      </c>
    </row>
    <row r="21" ht="15.75">
      <c r="A21" s="14" t="s">
        <v>22</v>
      </c>
    </row>
    <row r="22" spans="1:5" ht="12.75">
      <c r="A22" s="8" t="s">
        <v>24</v>
      </c>
      <c r="B22" s="15">
        <f>B19/E16</f>
        <v>-1.3829950112642055</v>
      </c>
      <c r="D22" s="15" t="s">
        <v>26</v>
      </c>
      <c r="E22" s="15">
        <f>B19/(E17*E18)</f>
        <v>-0.9994238986630174</v>
      </c>
    </row>
    <row r="23" spans="1:5" ht="12.75">
      <c r="A23" s="8" t="s">
        <v>25</v>
      </c>
      <c r="B23" s="15">
        <f>B15-B22*B16</f>
        <v>0.011902616238344599</v>
      </c>
      <c r="D23" s="15" t="s">
        <v>27</v>
      </c>
      <c r="E23" s="15">
        <f>E22^2</f>
        <v>0.9988481292187853</v>
      </c>
    </row>
    <row r="24" spans="1:2" ht="12.75">
      <c r="A24" s="8" t="s">
        <v>29</v>
      </c>
      <c r="B24">
        <f>EXP(B23)</f>
        <v>1.0119737342584079</v>
      </c>
    </row>
    <row r="25" spans="1:7" ht="12.75">
      <c r="A25" s="15" t="s">
        <v>49</v>
      </c>
      <c r="G25">
        <f>SQRT(E15*(1-E23))</f>
        <v>0.020530106219104192</v>
      </c>
    </row>
    <row r="27" spans="1:5" ht="12.75">
      <c r="A27" s="19" t="s">
        <v>48</v>
      </c>
      <c r="B27" s="20"/>
      <c r="C27" s="20"/>
      <c r="D27" s="20"/>
      <c r="E27" s="20">
        <f>SQRT(SUMSQ(J7:J12)/B14)</f>
        <v>0.039060230486326626</v>
      </c>
    </row>
  </sheetData>
  <printOptions/>
  <pageMargins left="0.7874015748031497" right="0.7874015748031497" top="0.984251968503937" bottom="0.984251968503937" header="0" footer="0"/>
  <pageSetup horizontalDpi="600" verticalDpi="600" orientation="landscape" paperSize="9" r:id="rId1"/>
  <headerFooter alignWithMargins="0">
    <oddHeader>&amp;LFrancisco A. Ocaña Lara&amp;CDpto. de Estadística e I.O.</oddHeader>
    <oddFooter>&amp;L&amp;P&amp;RAsig: Matemática Aplicada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15" sqref="D15"/>
    </sheetView>
  </sheetViews>
  <sheetFormatPr defaultColWidth="11.421875" defaultRowHeight="12.75"/>
  <cols>
    <col min="4" max="4" width="12.28125" style="0" bestFit="1" customWidth="1"/>
    <col min="10" max="10" width="8.7109375" style="0" customWidth="1"/>
    <col min="11" max="11" width="9.28125" style="0" customWidth="1"/>
  </cols>
  <sheetData>
    <row r="1" ht="15.75">
      <c r="A1" s="14" t="s">
        <v>54</v>
      </c>
    </row>
    <row r="2" spans="2:4" ht="12.75">
      <c r="B2" s="5" t="s">
        <v>4</v>
      </c>
      <c r="C2" s="6" t="s">
        <v>6</v>
      </c>
      <c r="D2" s="6"/>
    </row>
    <row r="3" spans="2:6" ht="12.75">
      <c r="B3" s="5" t="s">
        <v>5</v>
      </c>
      <c r="C3" s="6" t="s">
        <v>7</v>
      </c>
      <c r="D3" s="6"/>
      <c r="F3" s="15" t="s">
        <v>59</v>
      </c>
    </row>
    <row r="4" spans="2:4" ht="12.75">
      <c r="B4" s="5"/>
      <c r="C4" s="6"/>
      <c r="D4" s="6"/>
    </row>
    <row r="5" ht="12.75">
      <c r="F5" s="15" t="s">
        <v>44</v>
      </c>
    </row>
    <row r="6" spans="1:6" ht="12.75">
      <c r="A6" s="1" t="s">
        <v>46</v>
      </c>
      <c r="B6" s="1" t="s">
        <v>1</v>
      </c>
      <c r="C6" s="16" t="s">
        <v>33</v>
      </c>
      <c r="D6" s="16" t="s">
        <v>32</v>
      </c>
      <c r="E6" s="16" t="s">
        <v>34</v>
      </c>
      <c r="F6" s="16" t="s">
        <v>30</v>
      </c>
    </row>
    <row r="7" spans="1:6" ht="12.75">
      <c r="A7" s="2">
        <v>0.5</v>
      </c>
      <c r="B7" s="2">
        <v>1.65</v>
      </c>
      <c r="C7" s="17">
        <f aca="true" t="shared" si="0" ref="C7:D12">A7^2</f>
        <v>0.25</v>
      </c>
      <c r="D7" s="17">
        <f t="shared" si="0"/>
        <v>2.7224999999999997</v>
      </c>
      <c r="E7" s="17">
        <f aca="true" t="shared" si="1" ref="E7:E12">A7*B7</f>
        <v>0.825</v>
      </c>
      <c r="F7" s="4">
        <f aca="true" t="shared" si="2" ref="F7:F12">$B$25+$B$24*B7</f>
        <v>0.20026915217065921</v>
      </c>
    </row>
    <row r="8" spans="1:6" ht="12.75">
      <c r="A8" s="2">
        <v>1</v>
      </c>
      <c r="B8" s="2">
        <v>1.03</v>
      </c>
      <c r="C8" s="17">
        <f t="shared" si="0"/>
        <v>1</v>
      </c>
      <c r="D8" s="17">
        <f t="shared" si="0"/>
        <v>1.0609</v>
      </c>
      <c r="E8" s="17">
        <f t="shared" si="1"/>
        <v>1.03</v>
      </c>
      <c r="F8" s="4">
        <f t="shared" si="2"/>
        <v>1.3792055026665995</v>
      </c>
    </row>
    <row r="9" spans="1:6" ht="12.75">
      <c r="A9" s="2">
        <v>1.5</v>
      </c>
      <c r="B9" s="2">
        <v>0.74</v>
      </c>
      <c r="C9" s="17">
        <f t="shared" si="0"/>
        <v>2.25</v>
      </c>
      <c r="D9" s="17">
        <f t="shared" si="0"/>
        <v>0.5476</v>
      </c>
      <c r="E9" s="17">
        <f t="shared" si="1"/>
        <v>1.1099999999999999</v>
      </c>
      <c r="F9" s="4">
        <f t="shared" si="2"/>
        <v>1.9306434730598618</v>
      </c>
    </row>
    <row r="10" spans="1:6" ht="12.75">
      <c r="A10" s="2">
        <v>2</v>
      </c>
      <c r="B10" s="2">
        <v>0.61</v>
      </c>
      <c r="C10" s="17">
        <f t="shared" si="0"/>
        <v>4</v>
      </c>
      <c r="D10" s="17">
        <f t="shared" si="0"/>
        <v>0.3721</v>
      </c>
      <c r="E10" s="17">
        <f t="shared" si="1"/>
        <v>1.22</v>
      </c>
      <c r="F10" s="4">
        <f t="shared" si="2"/>
        <v>2.1778398046154623</v>
      </c>
    </row>
    <row r="11" spans="1:6" ht="12.75">
      <c r="A11" s="2">
        <v>2.5</v>
      </c>
      <c r="B11" s="2">
        <v>0.53</v>
      </c>
      <c r="C11" s="17">
        <f t="shared" si="0"/>
        <v>6.25</v>
      </c>
      <c r="D11" s="17">
        <f t="shared" si="0"/>
        <v>0.28090000000000004</v>
      </c>
      <c r="E11" s="17">
        <f t="shared" si="1"/>
        <v>1.3250000000000002</v>
      </c>
      <c r="F11" s="4">
        <f t="shared" si="2"/>
        <v>2.3299606240342934</v>
      </c>
    </row>
    <row r="12" spans="1:6" ht="12.75">
      <c r="A12" s="2">
        <v>3</v>
      </c>
      <c r="B12" s="2">
        <v>0.45</v>
      </c>
      <c r="C12" s="17">
        <f t="shared" si="0"/>
        <v>9</v>
      </c>
      <c r="D12" s="17">
        <f t="shared" si="0"/>
        <v>0.2025</v>
      </c>
      <c r="E12" s="17">
        <f t="shared" si="1"/>
        <v>1.35</v>
      </c>
      <c r="F12" s="4">
        <f t="shared" si="2"/>
        <v>2.482081443453124</v>
      </c>
    </row>
    <row r="13" spans="1:5" ht="12.75">
      <c r="A13">
        <f>SUM(A7:A12)</f>
        <v>10.5</v>
      </c>
      <c r="B13">
        <f>SUM(B7:B12)</f>
        <v>5.010000000000001</v>
      </c>
      <c r="C13" s="7">
        <f>SUM(C7:C12)</f>
        <v>22.75</v>
      </c>
      <c r="D13" s="7">
        <f>SUM(D7:D12)</f>
        <v>5.186499999999999</v>
      </c>
      <c r="E13" s="7">
        <f>SUM(E7:E12)</f>
        <v>6.859999999999999</v>
      </c>
    </row>
    <row r="15" spans="1:4" ht="15.75">
      <c r="A15" s="14" t="s">
        <v>31</v>
      </c>
      <c r="D15" s="15" t="s">
        <v>62</v>
      </c>
    </row>
    <row r="16" spans="1:2" ht="14.25">
      <c r="A16" s="12" t="s">
        <v>14</v>
      </c>
      <c r="B16" s="13">
        <v>6</v>
      </c>
    </row>
    <row r="17" spans="1:7" ht="12.75">
      <c r="A17" t="s">
        <v>35</v>
      </c>
      <c r="B17">
        <f>A13/B16</f>
        <v>1.75</v>
      </c>
      <c r="D17" t="s">
        <v>37</v>
      </c>
      <c r="E17">
        <f>C13/B16-B17^2</f>
        <v>0.7291666666666665</v>
      </c>
      <c r="F17" t="s">
        <v>39</v>
      </c>
      <c r="G17">
        <f>SQRT(E17)</f>
        <v>0.8539125638299665</v>
      </c>
    </row>
    <row r="18" spans="1:7" ht="12.75">
      <c r="A18" t="s">
        <v>36</v>
      </c>
      <c r="B18">
        <f>B13/B16</f>
        <v>0.8350000000000001</v>
      </c>
      <c r="D18" t="s">
        <v>38</v>
      </c>
      <c r="E18">
        <f>D13/B16-B18^2</f>
        <v>0.1671916666666664</v>
      </c>
      <c r="F18" t="s">
        <v>40</v>
      </c>
      <c r="G18">
        <f>SQRT(E18)</f>
        <v>0.4088907759618287</v>
      </c>
    </row>
    <row r="20" spans="1:2" ht="12.75">
      <c r="A20" t="s">
        <v>41</v>
      </c>
      <c r="B20">
        <f>E13/B16-B17*B18</f>
        <v>-0.31791666666666685</v>
      </c>
    </row>
    <row r="22" spans="1:5" ht="12.75">
      <c r="A22" t="s">
        <v>42</v>
      </c>
      <c r="B22">
        <f>B20/(G17*G18)</f>
        <v>-0.9105264772825827</v>
      </c>
      <c r="D22" t="s">
        <v>45</v>
      </c>
      <c r="E22">
        <f>B22^2</f>
        <v>0.8290584658326297</v>
      </c>
    </row>
    <row r="24" spans="1:2" ht="12.75">
      <c r="A24" t="s">
        <v>61</v>
      </c>
      <c r="B24">
        <f>B20/E18</f>
        <v>-1.9015102427353876</v>
      </c>
    </row>
    <row r="25" spans="1:2" ht="12.75">
      <c r="A25" t="s">
        <v>60</v>
      </c>
      <c r="B25">
        <f>B17-B24*B18</f>
        <v>3.3377610526840487</v>
      </c>
    </row>
    <row r="27" spans="1:7" ht="12.75">
      <c r="A27" s="19" t="s">
        <v>53</v>
      </c>
      <c r="E27" s="28">
        <f>SQRT(E17*(1-E22))</f>
        <v>0.35305080181711457</v>
      </c>
      <c r="G27">
        <f>SQRT((1-E22)*E17)</f>
        <v>0.35305080181711457</v>
      </c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Dpto. de Estadística e I.O.</Manager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Estimación de parámetros fisico-químicos a través de</dc:title>
  <dc:subject>un ajuste potencial</dc:subject>
  <dc:creator>Francisco A. Ocaña Lara</dc:creator>
  <cp:keywords/>
  <dc:description/>
  <cp:lastModifiedBy>User</cp:lastModifiedBy>
  <cp:lastPrinted>2006-04-04T08:35:32Z</cp:lastPrinted>
  <dcterms:created xsi:type="dcterms:W3CDTF">2006-03-23T07:22:14Z</dcterms:created>
  <dcterms:modified xsi:type="dcterms:W3CDTF">2009-02-28T10:47:53Z</dcterms:modified>
  <cp:category/>
  <cp:version/>
  <cp:contentType/>
  <cp:contentStatus/>
</cp:coreProperties>
</file>