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35" windowWidth="2955" windowHeight="5040" activeTab="1"/>
  </bookViews>
  <sheets>
    <sheet name="Control" sheetId="1" r:id="rId1"/>
    <sheet name="4cuad" sheetId="2" r:id="rId2"/>
  </sheets>
  <definedNames>
    <definedName name="a">'4cuad'!$B$25</definedName>
    <definedName name="CA">#REF!</definedName>
    <definedName name="comienzo">'4cuad'!$B$23</definedName>
    <definedName name="d">'4cuad'!$B$2</definedName>
    <definedName name="dominio">#REF!</definedName>
    <definedName name="e" localSheetId="1">'4cuad'!$B$1</definedName>
    <definedName name="e">#REF!</definedName>
    <definedName name="MA">'4cuad'!$B$9</definedName>
    <definedName name="MR">'4cuad'!$B$8</definedName>
    <definedName name="n" localSheetId="1">'4cuad'!$F$2:$F$65536</definedName>
    <definedName name="n">#REF!</definedName>
    <definedName name="npass">#REF!</definedName>
    <definedName name="P0" localSheetId="1">'4cuad'!$B$20</definedName>
    <definedName name="P0">#REF!</definedName>
    <definedName name="P00">'4cuad'!$B$7</definedName>
    <definedName name="Pmax">'4cuad'!$B$18</definedName>
    <definedName name="PR">'4cuad'!$B$19</definedName>
    <definedName name="precio">#REF!</definedName>
    <definedName name="PRR">'4cuad'!$B$5</definedName>
    <definedName name="PTR">#REF!</definedName>
    <definedName name="punto">'4cuad'!$B$24</definedName>
    <definedName name="R">'4cuad'!$B$4</definedName>
    <definedName name="s" localSheetId="1">'4cuad'!$B$21</definedName>
    <definedName name="s">#REF!</definedName>
    <definedName name="ss">'4cuad'!$B$6</definedName>
    <definedName name="t" localSheetId="1">'4cuad'!$G$2:$G$65536</definedName>
    <definedName name="t">#REF!</definedName>
    <definedName name="X">#REF!</definedName>
  </definedNames>
  <calcPr fullCalcOnLoad="1"/>
</workbook>
</file>

<file path=xl/sharedStrings.xml><?xml version="1.0" encoding="utf-8"?>
<sst xmlns="http://schemas.openxmlformats.org/spreadsheetml/2006/main" count="34" uniqueCount="31">
  <si>
    <t>**XLS=El modelo de Hotelling con coste de extracción nulo en gráfica de cuatro cuadrantes</t>
  </si>
  <si>
    <t>n</t>
  </si>
  <si>
    <t>t</t>
  </si>
  <si>
    <t>precio</t>
  </si>
  <si>
    <t>Reservas</t>
  </si>
  <si>
    <t>demanda</t>
  </si>
  <si>
    <t>comienzo</t>
  </si>
  <si>
    <t>punto</t>
  </si>
  <si>
    <t>s=</t>
  </si>
  <si>
    <t>(en centésimas)</t>
  </si>
  <si>
    <t>Precio de la tec. de reemplazo</t>
  </si>
  <si>
    <t>Momento de reemplazo=</t>
  </si>
  <si>
    <t>Momento de agotamiento=</t>
  </si>
  <si>
    <t>Número e</t>
  </si>
  <si>
    <t>Demanda autónoma</t>
  </si>
  <si>
    <t>P0</t>
  </si>
  <si>
    <t>PR</t>
  </si>
  <si>
    <t>Consumo</t>
  </si>
  <si>
    <t>MR</t>
  </si>
  <si>
    <t>MA</t>
  </si>
  <si>
    <t>Pmax</t>
  </si>
  <si>
    <t>ConsumoAcum</t>
  </si>
  <si>
    <t>precio0</t>
  </si>
  <si>
    <t>a</t>
  </si>
  <si>
    <t>(en décimas)</t>
  </si>
  <si>
    <t>PR0</t>
  </si>
  <si>
    <t>Propensión a demandar (en%)</t>
  </si>
  <si>
    <t>Tasa de descuento (en%)</t>
  </si>
  <si>
    <t xml:space="preserve">Precio (en el momento t=0)   </t>
  </si>
  <si>
    <t>Ojo: aquí se calcula la integral en un momento de tiempo</t>
  </si>
  <si>
    <t>La producción de un recurso no renovable está sometida a las siguientes variables:
 Demanda autónoma =  60
 Propensión a demandar (en%) =  10
 Reservas =  1200
 Precio de la tec. de reemplazo =  299
 Tasa de descuento (en%) =  5
 Precio (en el momento t=0)    =  65
Determinar la tendencia (al alza o a la baja) del precio en t=0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</si>
</sst>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"/>
    <numFmt numFmtId="173" formatCode="0.000"/>
  </numFmts>
  <fonts count="46">
    <font>
      <sz val="10"/>
      <name val="Arial"/>
      <family val="0"/>
    </font>
    <font>
      <sz val="10"/>
      <color indexed="53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2"/>
    </font>
    <font>
      <sz val="18"/>
      <color indexed="53"/>
      <name val="Arial"/>
      <family val="2"/>
    </font>
    <font>
      <sz val="12"/>
      <color indexed="57"/>
      <name val="Arial"/>
      <family val="2"/>
    </font>
    <font>
      <sz val="17.25"/>
      <color indexed="8"/>
      <name val="Arial"/>
      <family val="0"/>
    </font>
    <font>
      <sz val="17.75"/>
      <color indexed="8"/>
      <name val="Arial"/>
      <family val="0"/>
    </font>
    <font>
      <sz val="11.5"/>
      <color indexed="8"/>
      <name val="Arial"/>
      <family val="0"/>
    </font>
    <font>
      <sz val="12"/>
      <color indexed="8"/>
      <name val="Arial"/>
      <family val="0"/>
    </font>
    <font>
      <sz val="10.5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23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 quotePrefix="1">
      <alignment horizontal="left"/>
    </xf>
    <xf numFmtId="2" fontId="0" fillId="0" borderId="0" xfId="0" applyNumberFormat="1" applyAlignment="1">
      <alignment horizontal="right"/>
    </xf>
    <xf numFmtId="2" fontId="0" fillId="0" borderId="0" xfId="0" applyNumberFormat="1" applyAlignment="1">
      <alignment horizontal="left"/>
    </xf>
    <xf numFmtId="172" fontId="0" fillId="0" borderId="0" xfId="0" applyNumberFormat="1" applyAlignment="1">
      <alignment horizontal="right"/>
    </xf>
    <xf numFmtId="172" fontId="0" fillId="0" borderId="0" xfId="0" applyNumberFormat="1" applyAlignment="1">
      <alignment/>
    </xf>
    <xf numFmtId="0" fontId="0" fillId="0" borderId="0" xfId="0" applyAlignment="1">
      <alignment horizontal="left"/>
    </xf>
    <xf numFmtId="1" fontId="0" fillId="0" borderId="0" xfId="0" applyNumberFormat="1" applyAlignment="1">
      <alignment/>
    </xf>
    <xf numFmtId="172" fontId="0" fillId="33" borderId="0" xfId="0" applyNumberFormat="1" applyFill="1" applyAlignment="1">
      <alignment horizontal="left"/>
    </xf>
    <xf numFmtId="172" fontId="0" fillId="34" borderId="0" xfId="0" applyNumberFormat="1" applyFill="1" applyAlignment="1">
      <alignment horizontal="right"/>
    </xf>
    <xf numFmtId="172" fontId="0" fillId="34" borderId="0" xfId="0" applyNumberFormat="1" applyFill="1" applyAlignment="1">
      <alignment/>
    </xf>
    <xf numFmtId="172" fontId="0" fillId="0" borderId="0" xfId="0" applyNumberFormat="1" applyFill="1" applyAlignment="1">
      <alignment horizontal="right"/>
    </xf>
    <xf numFmtId="172" fontId="0" fillId="0" borderId="0" xfId="0" applyNumberFormat="1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 quotePrefix="1">
      <alignment horizontal="left"/>
    </xf>
    <xf numFmtId="0" fontId="0" fillId="36" borderId="0" xfId="0" applyFill="1" applyAlignment="1">
      <alignment/>
    </xf>
    <xf numFmtId="0" fontId="0" fillId="34" borderId="0" xfId="0" applyFill="1" applyAlignment="1" quotePrefix="1">
      <alignment horizontal="right"/>
    </xf>
    <xf numFmtId="0" fontId="0" fillId="34" borderId="0" xfId="0" applyFill="1" applyAlignment="1">
      <alignment horizontal="right"/>
    </xf>
    <xf numFmtId="0" fontId="0" fillId="37" borderId="0" xfId="0" applyFill="1" applyAlignment="1">
      <alignment/>
    </xf>
    <xf numFmtId="0" fontId="1" fillId="37" borderId="0" xfId="0" applyFont="1" applyFill="1" applyAlignment="1">
      <alignment/>
    </xf>
    <xf numFmtId="0" fontId="0" fillId="38" borderId="0" xfId="0" applyFill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4625"/>
          <c:w val="0.984"/>
          <c:h val="0.95475"/>
        </c:manualLayout>
      </c:layout>
      <c:lineChart>
        <c:grouping val="standard"/>
        <c:varyColors val="0"/>
        <c:ser>
          <c:idx val="0"/>
          <c:order val="0"/>
          <c:tx>
            <c:strRef>
              <c:f>4cuad!$K$1</c:f>
              <c:strCache>
                <c:ptCount val="1"/>
                <c:pt idx="0">
                  <c:v>precio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4cuad!$G$2:$G$202</c:f>
              <c:numCache/>
            </c:numRef>
          </c:cat>
          <c:val>
            <c:numRef>
              <c:f>4cuad!$K$2:$K$202</c:f>
              <c:numCache/>
            </c:numRef>
          </c:val>
          <c:smooth val="0"/>
        </c:ser>
        <c:ser>
          <c:idx val="1"/>
          <c:order val="1"/>
          <c:tx>
            <c:strRef>
              <c:f>4cuad!$N$1</c:f>
              <c:strCache>
                <c:ptCount val="1"/>
                <c:pt idx="0">
                  <c:v>demanda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4cuad!$G$2:$G$202</c:f>
              <c:numCache/>
            </c:numRef>
          </c:cat>
          <c:val>
            <c:numRef>
              <c:f>4cuad!$N$2:$N$202</c:f>
              <c:numCache/>
            </c:numRef>
          </c:val>
          <c:smooth val="0"/>
        </c:ser>
        <c:ser>
          <c:idx val="3"/>
          <c:order val="2"/>
          <c:tx>
            <c:strRef>
              <c:f>4cuad!$M$1</c:f>
              <c:strCache>
                <c:ptCount val="1"/>
                <c:pt idx="0">
                  <c:v>PR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4cuad!$G$2:$G$202</c:f>
              <c:numCache/>
            </c:numRef>
          </c:cat>
          <c:val>
            <c:numRef>
              <c:f>4cuad!$M$2:$M$202</c:f>
              <c:numCache/>
            </c:numRef>
          </c:val>
          <c:smooth val="0"/>
        </c:ser>
        <c:ser>
          <c:idx val="5"/>
          <c:order val="3"/>
          <c:tx>
            <c:strRef>
              <c:f>4cuad!$Q$1</c:f>
              <c:strCache>
                <c:ptCount val="1"/>
                <c:pt idx="0">
                  <c:v>Consumo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4cuad!$Q$3:$Q$101</c:f>
              <c:numCache/>
            </c:numRef>
          </c:val>
          <c:smooth val="0"/>
        </c:ser>
        <c:ser>
          <c:idx val="4"/>
          <c:order val="4"/>
          <c:tx>
            <c:strRef>
              <c:f>4cuad!$I$1</c:f>
              <c:strCache>
                <c:ptCount val="1"/>
                <c:pt idx="0">
                  <c:v>MA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FF6600"/>
              </a:solidFill>
              <a:ln>
                <a:solidFill>
                  <a:srgbClr val="800080"/>
                </a:solidFill>
              </a:ln>
            </c:spPr>
          </c:marker>
          <c:val>
            <c:numRef>
              <c:f>4cuad!$I$3:$I$202</c:f>
              <c:numCache/>
            </c:numRef>
          </c:val>
          <c:smooth val="0"/>
        </c:ser>
        <c:ser>
          <c:idx val="2"/>
          <c:order val="5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0000FF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4cuad!$H$3:$H$202</c:f>
              <c:numCache/>
            </c:numRef>
          </c:val>
          <c:smooth val="0"/>
        </c:ser>
        <c:ser>
          <c:idx val="6"/>
          <c:order val="6"/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4cuad!$J$2:$J$202</c:f>
              <c:numCache/>
            </c:numRef>
          </c:val>
          <c:smooth val="0"/>
        </c:ser>
        <c:ser>
          <c:idx val="7"/>
          <c:order val="7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4cuad!$L$2:$L$202</c:f>
              <c:numCache/>
            </c:numRef>
          </c:val>
          <c:smooth val="0"/>
        </c:ser>
        <c:marker val="1"/>
        <c:axId val="49547811"/>
        <c:axId val="43277116"/>
      </c:lineChart>
      <c:catAx>
        <c:axId val="49547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277116"/>
        <c:crosses val="autoZero"/>
        <c:auto val="1"/>
        <c:lblOffset val="100"/>
        <c:tickLblSkip val="100"/>
        <c:tickMarkSkip val="50"/>
        <c:noMultiLvlLbl val="0"/>
      </c:catAx>
      <c:valAx>
        <c:axId val="43277116"/>
        <c:scaling>
          <c:orientation val="minMax"/>
          <c:max val="70"/>
          <c:min val="-70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49547811"/>
        <c:crossesAt val="1"/>
        <c:crossBetween val="midCat"/>
        <c:dispUnits/>
        <c:majorUnit val="35"/>
      </c:valAx>
      <c:spPr>
        <a:noFill/>
        <a:ln w="3175">
          <a:solidFill>
            <a:srgbClr val="0000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1"/>
          <c:h val="0.95075"/>
        </c:manualLayout>
      </c:layout>
      <c:lineChart>
        <c:grouping val="standard"/>
        <c:varyColors val="0"/>
        <c:ser>
          <c:idx val="0"/>
          <c:order val="0"/>
          <c:tx>
            <c:strRef>
              <c:f>4cuad!$V$1</c:f>
              <c:strCache>
                <c:ptCount val="1"/>
                <c:pt idx="0">
                  <c:v>ConsumoAcum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4cuad!$S$2:$S$702</c:f>
              <c:numCache/>
            </c:numRef>
          </c:cat>
          <c:val>
            <c:numRef>
              <c:f>4cuad!$V$2:$V$702</c:f>
              <c:numCache/>
            </c:numRef>
          </c:val>
          <c:smooth val="0"/>
        </c:ser>
        <c:ser>
          <c:idx val="1"/>
          <c:order val="1"/>
          <c:tx>
            <c:strRef>
              <c:f>4cuad!$W$1</c:f>
              <c:strCache>
                <c:ptCount val="1"/>
                <c:pt idx="0">
                  <c:v>Reservas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4cuad!$S$2:$S$702</c:f>
              <c:numCache/>
            </c:numRef>
          </c:cat>
          <c:val>
            <c:numRef>
              <c:f>4cuad!$W$2:$W$702</c:f>
              <c:numCache/>
            </c:numRef>
          </c:val>
          <c:smooth val="0"/>
        </c:ser>
        <c:marker val="1"/>
        <c:axId val="53949725"/>
        <c:axId val="15785478"/>
      </c:lineChart>
      <c:catAx>
        <c:axId val="53949725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785478"/>
        <c:crosses val="autoZero"/>
        <c:auto val="1"/>
        <c:lblOffset val="100"/>
        <c:tickLblSkip val="700"/>
        <c:tickMarkSkip val="350"/>
        <c:noMultiLvlLbl val="0"/>
      </c:catAx>
      <c:valAx>
        <c:axId val="15785478"/>
        <c:scaling>
          <c:orientation val="minMax"/>
          <c:max val="300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94972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425"/>
          <c:y val="0.65"/>
          <c:w val="0.29075"/>
          <c:h val="0.13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371475</xdr:colOff>
      <xdr:row>1</xdr:row>
      <xdr:rowOff>38100</xdr:rowOff>
    </xdr:from>
    <xdr:to>
      <xdr:col>20</xdr:col>
      <xdr:colOff>457200</xdr:colOff>
      <xdr:row>37</xdr:row>
      <xdr:rowOff>95250</xdr:rowOff>
    </xdr:to>
    <xdr:graphicFrame>
      <xdr:nvGraphicFramePr>
        <xdr:cNvPr id="1" name="Chart 1"/>
        <xdr:cNvGraphicFramePr/>
      </xdr:nvGraphicFramePr>
      <xdr:xfrm>
        <a:off x="4781550" y="200025"/>
        <a:ext cx="7172325" cy="588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1104900</xdr:colOff>
      <xdr:row>21</xdr:row>
      <xdr:rowOff>142875</xdr:rowOff>
    </xdr:from>
    <xdr:to>
      <xdr:col>7</xdr:col>
      <xdr:colOff>323850</xdr:colOff>
      <xdr:row>42</xdr:row>
      <xdr:rowOff>66675</xdr:rowOff>
    </xdr:to>
    <xdr:graphicFrame>
      <xdr:nvGraphicFramePr>
        <xdr:cNvPr id="2" name="Chart 11"/>
        <xdr:cNvGraphicFramePr/>
      </xdr:nvGraphicFramePr>
      <xdr:xfrm>
        <a:off x="1104900" y="3543300"/>
        <a:ext cx="4772025" cy="3324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A1"/>
  <sheetViews>
    <sheetView zoomScalePageLayoutView="0" workbookViewId="0" topLeftCell="A1">
      <selection activeCell="E10" sqref="E10"/>
    </sheetView>
  </sheetViews>
  <sheetFormatPr defaultColWidth="11.421875" defaultRowHeight="12.75"/>
  <sheetData>
    <row r="1" ht="12.75">
      <c r="A1" t="s">
        <v>0</v>
      </c>
    </row>
  </sheetData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1"/>
  <dimension ref="A1:W702"/>
  <sheetViews>
    <sheetView tabSelected="1" zoomScale="75" zoomScaleNormal="75" zoomScalePageLayoutView="0" workbookViewId="0" topLeftCell="A1">
      <selection activeCell="B9" sqref="B9"/>
    </sheetView>
  </sheetViews>
  <sheetFormatPr defaultColWidth="11.421875" defaultRowHeight="12.75"/>
  <cols>
    <col min="1" max="1" width="25.57421875" style="0" customWidth="1"/>
    <col min="2" max="2" width="7.421875" style="0" customWidth="1"/>
    <col min="3" max="3" width="8.28125" style="0" customWidth="1"/>
    <col min="4" max="4" width="17.00390625" style="0" customWidth="1"/>
    <col min="5" max="5" width="7.8515625" style="1" customWidth="1"/>
    <col min="7" max="9" width="5.7109375" style="0" customWidth="1"/>
    <col min="10" max="10" width="8.140625" style="0" customWidth="1"/>
    <col min="11" max="12" width="8.7109375" style="1" customWidth="1"/>
    <col min="13" max="13" width="7.57421875" style="1" customWidth="1"/>
    <col min="14" max="17" width="7.421875" style="0" customWidth="1"/>
    <col min="18" max="18" width="2.28125" style="12" customWidth="1"/>
    <col min="19" max="19" width="4.140625" style="12" customWidth="1"/>
    <col min="20" max="20" width="8.421875" style="14" customWidth="1"/>
    <col min="21" max="21" width="13.421875" style="14" customWidth="1"/>
    <col min="22" max="22" width="13.421875" style="0" customWidth="1"/>
    <col min="23" max="23" width="9.00390625" style="7" customWidth="1"/>
  </cols>
  <sheetData>
    <row r="1" spans="1:23" s="2" customFormat="1" ht="12.75">
      <c r="A1" s="20" t="s">
        <v>13</v>
      </c>
      <c r="B1" s="15">
        <v>2.71828182845904</v>
      </c>
      <c r="C1"/>
      <c r="D1" s="2" t="s">
        <v>30</v>
      </c>
      <c r="F1" s="2" t="s">
        <v>1</v>
      </c>
      <c r="G1" s="2" t="s">
        <v>2</v>
      </c>
      <c r="H1" s="2" t="s">
        <v>18</v>
      </c>
      <c r="I1" s="2" t="s">
        <v>19</v>
      </c>
      <c r="J1" s="2" t="s">
        <v>22</v>
      </c>
      <c r="K1" s="4" t="s">
        <v>3</v>
      </c>
      <c r="L1" s="4" t="s">
        <v>25</v>
      </c>
      <c r="M1" s="5" t="s">
        <v>16</v>
      </c>
      <c r="N1" s="2" t="s">
        <v>5</v>
      </c>
      <c r="O1" s="8" t="s">
        <v>4</v>
      </c>
      <c r="P1" s="8"/>
      <c r="Q1" s="8" t="s">
        <v>17</v>
      </c>
      <c r="R1" s="11"/>
      <c r="S1" s="11"/>
      <c r="T1" s="13"/>
      <c r="U1" s="13"/>
      <c r="V1" s="3" t="s">
        <v>21</v>
      </c>
      <c r="W1" s="6" t="s">
        <v>4</v>
      </c>
    </row>
    <row r="2" spans="1:23" ht="12.75">
      <c r="A2" s="16" t="s">
        <v>14</v>
      </c>
      <c r="B2">
        <v>69</v>
      </c>
      <c r="F2">
        <v>0</v>
      </c>
      <c r="G2" s="2">
        <f aca="true" t="shared" si="0" ref="G2:G66">comienzo+n*punto</f>
        <v>-70</v>
      </c>
      <c r="H2" s="2"/>
      <c r="I2" s="2"/>
      <c r="J2" s="2"/>
      <c r="K2" s="4"/>
      <c r="L2" s="4"/>
      <c r="M2" s="4"/>
      <c r="N2">
        <f>IF((d-(-t))/a&gt;=0,(d-(-t))/a,0)</f>
        <v>0</v>
      </c>
      <c r="S2" s="12">
        <v>0</v>
      </c>
      <c r="T2" s="14">
        <f>P0*e^(S2*s)</f>
        <v>10.256</v>
      </c>
      <c r="U2" s="14">
        <f>IF(AND(T2&lt;PR,T2&lt;Pmax),(d-a*T2)*0.1,0)</f>
        <v>5.259040000000001</v>
      </c>
      <c r="V2" s="7">
        <f>U2</f>
        <v>5.259040000000001</v>
      </c>
      <c r="W2" s="7">
        <f>R</f>
        <v>900</v>
      </c>
    </row>
    <row r="3" spans="1:23" ht="12.75">
      <c r="A3" s="17" t="s">
        <v>26</v>
      </c>
      <c r="B3">
        <v>16</v>
      </c>
      <c r="D3" t="s">
        <v>24</v>
      </c>
      <c r="F3">
        <v>1</v>
      </c>
      <c r="G3" s="2">
        <f t="shared" si="0"/>
        <v>-69.3</v>
      </c>
      <c r="H3" s="2"/>
      <c r="I3" s="2"/>
      <c r="J3" s="2"/>
      <c r="K3" s="4"/>
      <c r="L3" s="4"/>
      <c r="M3" s="4"/>
      <c r="N3">
        <f aca="true" t="shared" si="1" ref="N3:N66">IF((d-(-t))/a&gt;=0,(d-(-t))/a,0)</f>
        <v>0</v>
      </c>
      <c r="P3">
        <f aca="true" t="shared" si="2" ref="P3:P34">IF(-N$2:N$65536&gt;-PR,-N$2:N$65536,-PR)</f>
        <v>0</v>
      </c>
      <c r="Q3">
        <f aca="true" t="shared" si="3" ref="Q3:Q47">IF(-P3&lt;P0,0,-(1/s)*LN(-P3/P0))</f>
        <v>0</v>
      </c>
      <c r="S3" s="12">
        <v>0.1</v>
      </c>
      <c r="T3" s="14">
        <f aca="true" t="shared" si="4" ref="T3:T66">P0*e^(S3*s)</f>
        <v>10.307408413934017</v>
      </c>
      <c r="U3" s="14">
        <f aca="true" t="shared" si="5" ref="U3:U66">IF(AND(T3&lt;PR,T3&lt;Pmax),(d-a*T3)*0.1,0)</f>
        <v>5.250814653770558</v>
      </c>
      <c r="V3" s="7">
        <f>V2+U3</f>
        <v>10.509854653770558</v>
      </c>
      <c r="W3" s="7">
        <f aca="true" t="shared" si="6" ref="W3:W66">R</f>
        <v>900</v>
      </c>
    </row>
    <row r="4" spans="1:23" ht="12.75">
      <c r="A4" s="17" t="s">
        <v>4</v>
      </c>
      <c r="B4">
        <v>900</v>
      </c>
      <c r="F4">
        <v>2</v>
      </c>
      <c r="G4" s="2">
        <f t="shared" si="0"/>
        <v>-68.6</v>
      </c>
      <c r="H4" s="2"/>
      <c r="I4" s="2"/>
      <c r="J4" s="2"/>
      <c r="K4" s="4"/>
      <c r="L4" s="4"/>
      <c r="M4" s="4"/>
      <c r="N4">
        <f t="shared" si="1"/>
        <v>0.25000000000000355</v>
      </c>
      <c r="P4">
        <f t="shared" si="2"/>
        <v>-0.25000000000000355</v>
      </c>
      <c r="Q4">
        <f t="shared" si="3"/>
        <v>0</v>
      </c>
      <c r="S4" s="12">
        <v>0.2</v>
      </c>
      <c r="T4" s="14">
        <f t="shared" si="4"/>
        <v>10.359074513615226</v>
      </c>
      <c r="U4" s="14">
        <f t="shared" si="5"/>
        <v>5.242548077821564</v>
      </c>
      <c r="V4" s="7">
        <f>V3+U4</f>
        <v>15.752402731592122</v>
      </c>
      <c r="W4" s="7">
        <f t="shared" si="6"/>
        <v>900</v>
      </c>
    </row>
    <row r="5" spans="1:23" ht="12.75">
      <c r="A5" s="16" t="s">
        <v>10</v>
      </c>
      <c r="B5">
        <v>344</v>
      </c>
      <c r="F5">
        <v>3</v>
      </c>
      <c r="G5" s="2">
        <f t="shared" si="0"/>
        <v>-67.9</v>
      </c>
      <c r="H5" s="2"/>
      <c r="I5" s="2"/>
      <c r="J5" s="2"/>
      <c r="K5" s="4"/>
      <c r="L5" s="4"/>
      <c r="M5" s="4"/>
      <c r="N5">
        <f t="shared" si="1"/>
        <v>0.6874999999999964</v>
      </c>
      <c r="P5">
        <f t="shared" si="2"/>
        <v>-0.6874999999999964</v>
      </c>
      <c r="Q5">
        <f t="shared" si="3"/>
        <v>0</v>
      </c>
      <c r="S5" s="12">
        <v>0.3</v>
      </c>
      <c r="T5" s="14">
        <f t="shared" si="4"/>
        <v>10.410999590698813</v>
      </c>
      <c r="U5" s="14">
        <f t="shared" si="5"/>
        <v>5.234240065488191</v>
      </c>
      <c r="V5" s="7">
        <f>V4+U5</f>
        <v>20.986642797080314</v>
      </c>
      <c r="W5" s="7">
        <f t="shared" si="6"/>
        <v>900</v>
      </c>
    </row>
    <row r="6" spans="1:23" ht="12.75">
      <c r="A6" s="17" t="s">
        <v>27</v>
      </c>
      <c r="B6">
        <v>5</v>
      </c>
      <c r="D6" t="s">
        <v>9</v>
      </c>
      <c r="F6">
        <v>4</v>
      </c>
      <c r="G6" s="2">
        <f t="shared" si="0"/>
        <v>-67.2</v>
      </c>
      <c r="H6" s="2"/>
      <c r="I6" s="2"/>
      <c r="J6" s="2"/>
      <c r="K6" s="4"/>
      <c r="L6" s="4"/>
      <c r="M6" s="4"/>
      <c r="N6">
        <f t="shared" si="1"/>
        <v>1.1249999999999982</v>
      </c>
      <c r="P6">
        <f t="shared" si="2"/>
        <v>-1.1249999999999982</v>
      </c>
      <c r="Q6">
        <f t="shared" si="3"/>
        <v>0</v>
      </c>
      <c r="S6" s="12">
        <v>0.4</v>
      </c>
      <c r="T6" s="14">
        <f t="shared" si="4"/>
        <v>10.463184943314408</v>
      </c>
      <c r="U6" s="14">
        <f t="shared" si="5"/>
        <v>5.225890409069695</v>
      </c>
      <c r="V6" s="7">
        <f>V5+U6</f>
        <v>26.21253320615001</v>
      </c>
      <c r="W6" s="7">
        <f t="shared" si="6"/>
        <v>900</v>
      </c>
    </row>
    <row r="7" spans="1:23" ht="12.75">
      <c r="A7" s="22" t="s">
        <v>28</v>
      </c>
      <c r="B7" s="9">
        <v>102.56</v>
      </c>
      <c r="F7">
        <v>5</v>
      </c>
      <c r="G7" s="2">
        <f t="shared" si="0"/>
        <v>-66.5</v>
      </c>
      <c r="H7" s="2"/>
      <c r="I7" s="2"/>
      <c r="J7" s="2"/>
      <c r="K7" s="4"/>
      <c r="L7" s="4"/>
      <c r="M7" s="4"/>
      <c r="N7">
        <f t="shared" si="1"/>
        <v>1.5625</v>
      </c>
      <c r="P7">
        <f t="shared" si="2"/>
        <v>-1.5625</v>
      </c>
      <c r="Q7">
        <f t="shared" si="3"/>
        <v>0</v>
      </c>
      <c r="S7" s="12">
        <v>0.5</v>
      </c>
      <c r="T7" s="14">
        <f t="shared" si="4"/>
        <v>10.515631876098542</v>
      </c>
      <c r="U7" s="14">
        <f t="shared" si="5"/>
        <v>5.217498899824233</v>
      </c>
      <c r="V7" s="7">
        <f aca="true" t="shared" si="7" ref="V7:V70">V6+U7</f>
        <v>31.43003210597424</v>
      </c>
      <c r="W7" s="7">
        <f t="shared" si="6"/>
        <v>900</v>
      </c>
    </row>
    <row r="8" spans="1:23" ht="12.75">
      <c r="A8" s="18" t="s">
        <v>11</v>
      </c>
      <c r="B8" s="10">
        <f>(LN(PR)-LN(P0))/s</f>
        <v>24.20387328402077</v>
      </c>
      <c r="F8">
        <v>6</v>
      </c>
      <c r="G8" s="2">
        <f t="shared" si="0"/>
        <v>-65.8</v>
      </c>
      <c r="H8" s="2"/>
      <c r="I8" s="2"/>
      <c r="J8" s="2"/>
      <c r="K8" s="4"/>
      <c r="L8" s="4"/>
      <c r="M8" s="4"/>
      <c r="N8">
        <f t="shared" si="1"/>
        <v>2.0000000000000018</v>
      </c>
      <c r="P8">
        <f t="shared" si="2"/>
        <v>-2.0000000000000018</v>
      </c>
      <c r="Q8">
        <f t="shared" si="3"/>
        <v>0</v>
      </c>
      <c r="S8" s="12">
        <v>0.6</v>
      </c>
      <c r="T8" s="14">
        <f t="shared" si="4"/>
        <v>10.568341700227268</v>
      </c>
      <c r="U8" s="14">
        <f t="shared" si="5"/>
        <v>5.209065327963637</v>
      </c>
      <c r="V8" s="7">
        <f t="shared" si="7"/>
        <v>36.63909743393788</v>
      </c>
      <c r="W8" s="7">
        <f t="shared" si="6"/>
        <v>900</v>
      </c>
    </row>
    <row r="9" spans="1:23" ht="12.75">
      <c r="A9" s="19" t="s">
        <v>12</v>
      </c>
      <c r="B9" s="10">
        <v>24.200000000000074</v>
      </c>
      <c r="F9">
        <v>7</v>
      </c>
      <c r="G9" s="2">
        <f t="shared" si="0"/>
        <v>-65.1</v>
      </c>
      <c r="H9" s="2"/>
      <c r="I9" s="2"/>
      <c r="J9" s="2"/>
      <c r="K9" s="4"/>
      <c r="L9" s="4"/>
      <c r="M9" s="4"/>
      <c r="N9">
        <f t="shared" si="1"/>
        <v>2.4375000000000036</v>
      </c>
      <c r="P9">
        <f t="shared" si="2"/>
        <v>-2.4375000000000036</v>
      </c>
      <c r="Q9">
        <f t="shared" si="3"/>
        <v>0</v>
      </c>
      <c r="S9" s="12">
        <v>0.7</v>
      </c>
      <c r="T9" s="14">
        <f t="shared" si="4"/>
        <v>10.621315733448936</v>
      </c>
      <c r="U9" s="14">
        <f t="shared" si="5"/>
        <v>5.20058948264817</v>
      </c>
      <c r="V9" s="7">
        <f t="shared" si="7"/>
        <v>41.83968691658605</v>
      </c>
      <c r="W9" s="7">
        <f t="shared" si="6"/>
        <v>900</v>
      </c>
    </row>
    <row r="10" spans="6:23" ht="12.75">
      <c r="F10">
        <v>8</v>
      </c>
      <c r="G10" s="2">
        <f t="shared" si="0"/>
        <v>-64.4</v>
      </c>
      <c r="H10" s="2"/>
      <c r="I10" s="2"/>
      <c r="J10" s="2"/>
      <c r="K10" s="4"/>
      <c r="L10" s="4"/>
      <c r="M10" s="4"/>
      <c r="N10">
        <f t="shared" si="1"/>
        <v>2.8749999999999964</v>
      </c>
      <c r="P10">
        <f t="shared" si="2"/>
        <v>-2.8749999999999964</v>
      </c>
      <c r="Q10">
        <f t="shared" si="3"/>
        <v>0</v>
      </c>
      <c r="S10" s="12">
        <v>0.8</v>
      </c>
      <c r="T10" s="14">
        <f t="shared" si="4"/>
        <v>10.674555300117134</v>
      </c>
      <c r="U10" s="14">
        <f t="shared" si="5"/>
        <v>5.192071151981259</v>
      </c>
      <c r="V10" s="7">
        <f t="shared" si="7"/>
        <v>47.03175806856731</v>
      </c>
      <c r="W10" s="7">
        <f t="shared" si="6"/>
        <v>900</v>
      </c>
    </row>
    <row r="11" spans="6:23" ht="12.75">
      <c r="F11">
        <v>9</v>
      </c>
      <c r="G11" s="2">
        <f t="shared" si="0"/>
        <v>-63.7</v>
      </c>
      <c r="H11" s="2"/>
      <c r="I11" s="2"/>
      <c r="J11" s="2"/>
      <c r="K11" s="4"/>
      <c r="L11" s="4"/>
      <c r="M11" s="4"/>
      <c r="N11">
        <f t="shared" si="1"/>
        <v>3.3124999999999982</v>
      </c>
      <c r="P11">
        <f t="shared" si="2"/>
        <v>-3.3124999999999982</v>
      </c>
      <c r="Q11">
        <f t="shared" si="3"/>
        <v>0</v>
      </c>
      <c r="S11" s="12">
        <v>0.9</v>
      </c>
      <c r="T11" s="14">
        <f t="shared" si="4"/>
        <v>10.728061731223802</v>
      </c>
      <c r="U11" s="14">
        <f t="shared" si="5"/>
        <v>5.183510123004192</v>
      </c>
      <c r="V11" s="7">
        <f t="shared" si="7"/>
        <v>52.2152681915715</v>
      </c>
      <c r="W11" s="7">
        <f t="shared" si="6"/>
        <v>900</v>
      </c>
    </row>
    <row r="12" spans="6:23" ht="12.75">
      <c r="F12">
        <v>10</v>
      </c>
      <c r="G12" s="2">
        <f t="shared" si="0"/>
        <v>-63</v>
      </c>
      <c r="H12" s="2"/>
      <c r="I12" s="2"/>
      <c r="J12" s="2"/>
      <c r="N12">
        <f t="shared" si="1"/>
        <v>3.75</v>
      </c>
      <c r="P12">
        <f t="shared" si="2"/>
        <v>-3.75</v>
      </c>
      <c r="Q12">
        <f t="shared" si="3"/>
        <v>0</v>
      </c>
      <c r="S12" s="12">
        <v>1</v>
      </c>
      <c r="T12" s="14">
        <f t="shared" si="4"/>
        <v>10.781836364432502</v>
      </c>
      <c r="U12" s="14">
        <f t="shared" si="5"/>
        <v>5.1749061816908</v>
      </c>
      <c r="V12" s="7">
        <f t="shared" si="7"/>
        <v>57.3901743732623</v>
      </c>
      <c r="W12" s="7">
        <f t="shared" si="6"/>
        <v>900</v>
      </c>
    </row>
    <row r="13" spans="6:23" ht="12.75">
      <c r="F13">
        <v>11</v>
      </c>
      <c r="G13" s="2">
        <f t="shared" si="0"/>
        <v>-62.3</v>
      </c>
      <c r="H13" s="2"/>
      <c r="I13" s="2"/>
      <c r="J13" s="2"/>
      <c r="N13">
        <f t="shared" si="1"/>
        <v>4.187500000000002</v>
      </c>
      <c r="P13">
        <f t="shared" si="2"/>
        <v>-4.187500000000002</v>
      </c>
      <c r="Q13">
        <f t="shared" si="3"/>
        <v>0</v>
      </c>
      <c r="S13" s="12">
        <v>1.1</v>
      </c>
      <c r="T13" s="14">
        <f t="shared" si="4"/>
        <v>10.835880544111868</v>
      </c>
      <c r="U13" s="14">
        <f t="shared" si="5"/>
        <v>5.166259112942101</v>
      </c>
      <c r="V13" s="7">
        <f t="shared" si="7"/>
        <v>62.5564334862044</v>
      </c>
      <c r="W13" s="7">
        <f t="shared" si="6"/>
        <v>900</v>
      </c>
    </row>
    <row r="14" spans="6:23" ht="12.75">
      <c r="F14">
        <v>12</v>
      </c>
      <c r="G14" s="2">
        <f t="shared" si="0"/>
        <v>-61.6</v>
      </c>
      <c r="H14" s="2"/>
      <c r="I14" s="2"/>
      <c r="J14" s="2"/>
      <c r="N14">
        <f t="shared" si="1"/>
        <v>4.624999999999999</v>
      </c>
      <c r="P14">
        <f t="shared" si="2"/>
        <v>-4.624999999999999</v>
      </c>
      <c r="Q14">
        <f t="shared" si="3"/>
        <v>0</v>
      </c>
      <c r="S14" s="12">
        <v>1.2</v>
      </c>
      <c r="T14" s="14">
        <f t="shared" si="4"/>
        <v>10.890195621369207</v>
      </c>
      <c r="U14" s="14">
        <f t="shared" si="5"/>
        <v>5.157568700580928</v>
      </c>
      <c r="V14" s="7">
        <f t="shared" si="7"/>
        <v>67.71400218678532</v>
      </c>
      <c r="W14" s="7">
        <f t="shared" si="6"/>
        <v>900</v>
      </c>
    </row>
    <row r="15" spans="6:23" ht="12.75">
      <c r="F15">
        <v>13</v>
      </c>
      <c r="G15" s="2">
        <f t="shared" si="0"/>
        <v>-60.9</v>
      </c>
      <c r="H15" s="2"/>
      <c r="I15" s="2"/>
      <c r="J15" s="2"/>
      <c r="N15">
        <f t="shared" si="1"/>
        <v>5.062500000000001</v>
      </c>
      <c r="P15">
        <f t="shared" si="2"/>
        <v>-5.062500000000001</v>
      </c>
      <c r="Q15">
        <f t="shared" si="3"/>
        <v>0</v>
      </c>
      <c r="S15" s="12">
        <v>1.3</v>
      </c>
      <c r="T15" s="14">
        <f t="shared" si="4"/>
        <v>10.944782954084278</v>
      </c>
      <c r="U15" s="14">
        <f t="shared" si="5"/>
        <v>5.148834727346515</v>
      </c>
      <c r="V15" s="7">
        <f t="shared" si="7"/>
        <v>72.86283691413183</v>
      </c>
      <c r="W15" s="7">
        <f t="shared" si="6"/>
        <v>900</v>
      </c>
    </row>
    <row r="16" spans="6:23" ht="12.75">
      <c r="F16">
        <v>14</v>
      </c>
      <c r="G16" s="2">
        <f t="shared" si="0"/>
        <v>-60.2</v>
      </c>
      <c r="H16" s="2"/>
      <c r="I16" s="2"/>
      <c r="J16" s="2"/>
      <c r="N16">
        <f t="shared" si="1"/>
        <v>5.499999999999998</v>
      </c>
      <c r="P16">
        <f t="shared" si="2"/>
        <v>-5.499999999999998</v>
      </c>
      <c r="Q16">
        <f t="shared" si="3"/>
        <v>0</v>
      </c>
      <c r="S16" s="12">
        <v>1.4</v>
      </c>
      <c r="T16" s="14">
        <f t="shared" si="4"/>
        <v>10.999643906943243</v>
      </c>
      <c r="U16" s="14">
        <f t="shared" si="5"/>
        <v>5.140056974889081</v>
      </c>
      <c r="V16" s="7">
        <f t="shared" si="7"/>
        <v>78.00289388902091</v>
      </c>
      <c r="W16" s="7">
        <f t="shared" si="6"/>
        <v>900</v>
      </c>
    </row>
    <row r="17" spans="6:23" ht="12.75">
      <c r="F17">
        <v>15</v>
      </c>
      <c r="G17" s="2">
        <f t="shared" si="0"/>
        <v>-59.5</v>
      </c>
      <c r="H17" s="2"/>
      <c r="I17" s="2"/>
      <c r="J17" s="2"/>
      <c r="N17">
        <f t="shared" si="1"/>
        <v>5.9375</v>
      </c>
      <c r="P17">
        <f t="shared" si="2"/>
        <v>-5.9375</v>
      </c>
      <c r="Q17">
        <f t="shared" si="3"/>
        <v>0</v>
      </c>
      <c r="S17" s="12">
        <v>1.5</v>
      </c>
      <c r="T17" s="14">
        <f t="shared" si="4"/>
        <v>11.054779851472778</v>
      </c>
      <c r="U17" s="14">
        <f t="shared" si="5"/>
        <v>5.131235223764356</v>
      </c>
      <c r="V17" s="7">
        <f t="shared" si="7"/>
        <v>83.13412911278526</v>
      </c>
      <c r="W17" s="7">
        <f t="shared" si="6"/>
        <v>900</v>
      </c>
    </row>
    <row r="18" spans="1:23" ht="12.75">
      <c r="A18" s="20" t="s">
        <v>20</v>
      </c>
      <c r="B18" s="15">
        <f>d/a</f>
        <v>43.125</v>
      </c>
      <c r="F18">
        <v>16</v>
      </c>
      <c r="G18" s="2">
        <f t="shared" si="0"/>
        <v>-58.8</v>
      </c>
      <c r="H18" s="2"/>
      <c r="I18" s="2"/>
      <c r="J18" s="2"/>
      <c r="N18">
        <f t="shared" si="1"/>
        <v>6.375000000000002</v>
      </c>
      <c r="P18">
        <f t="shared" si="2"/>
        <v>-6.375000000000002</v>
      </c>
      <c r="Q18">
        <f t="shared" si="3"/>
        <v>0</v>
      </c>
      <c r="S18" s="12">
        <v>1.6</v>
      </c>
      <c r="T18" s="14">
        <f t="shared" si="4"/>
        <v>11.110192166074373</v>
      </c>
      <c r="U18" s="14">
        <f t="shared" si="5"/>
        <v>5.122369253428101</v>
      </c>
      <c r="V18" s="7">
        <f t="shared" si="7"/>
        <v>88.25649836621336</v>
      </c>
      <c r="W18" s="7">
        <f t="shared" si="6"/>
        <v>900</v>
      </c>
    </row>
    <row r="19" spans="1:23" ht="12.75">
      <c r="A19" s="20" t="s">
        <v>16</v>
      </c>
      <c r="B19" s="15">
        <f>PRR/10</f>
        <v>34.4</v>
      </c>
      <c r="F19">
        <v>17</v>
      </c>
      <c r="G19" s="2">
        <f t="shared" si="0"/>
        <v>-58.1</v>
      </c>
      <c r="H19" s="2"/>
      <c r="I19" s="2"/>
      <c r="J19" s="2"/>
      <c r="N19">
        <f t="shared" si="1"/>
        <v>6.812499999999999</v>
      </c>
      <c r="P19">
        <f t="shared" si="2"/>
        <v>-6.812499999999999</v>
      </c>
      <c r="Q19">
        <f t="shared" si="3"/>
        <v>0</v>
      </c>
      <c r="S19" s="12">
        <v>1.7</v>
      </c>
      <c r="T19" s="14">
        <f t="shared" si="4"/>
        <v>11.165882236058776</v>
      </c>
      <c r="U19" s="14">
        <f t="shared" si="5"/>
        <v>5.113458842230596</v>
      </c>
      <c r="V19" s="7">
        <f t="shared" si="7"/>
        <v>93.36995720844396</v>
      </c>
      <c r="W19" s="7">
        <f t="shared" si="6"/>
        <v>900</v>
      </c>
    </row>
    <row r="20" spans="1:23" ht="12.75">
      <c r="A20" s="21" t="s">
        <v>15</v>
      </c>
      <c r="B20" s="15">
        <f>P00/10</f>
        <v>10.256</v>
      </c>
      <c r="F20">
        <v>18</v>
      </c>
      <c r="G20" s="2">
        <f t="shared" si="0"/>
        <v>-57.4</v>
      </c>
      <c r="H20" s="2"/>
      <c r="I20" s="2"/>
      <c r="J20" s="2"/>
      <c r="N20">
        <f t="shared" si="1"/>
        <v>7.250000000000001</v>
      </c>
      <c r="P20">
        <f t="shared" si="2"/>
        <v>-7.250000000000001</v>
      </c>
      <c r="Q20">
        <f t="shared" si="3"/>
        <v>0</v>
      </c>
      <c r="S20" s="12">
        <v>1.8</v>
      </c>
      <c r="T20" s="14">
        <f t="shared" si="4"/>
        <v>11.221851453680635</v>
      </c>
      <c r="U20" s="14">
        <f t="shared" si="5"/>
        <v>5.104503767411099</v>
      </c>
      <c r="V20" s="7">
        <f t="shared" si="7"/>
        <v>98.47446097585507</v>
      </c>
      <c r="W20" s="7">
        <f t="shared" si="6"/>
        <v>900</v>
      </c>
    </row>
    <row r="21" spans="1:23" ht="12.75">
      <c r="A21" s="20" t="s">
        <v>8</v>
      </c>
      <c r="B21" s="15">
        <f>ss/100</f>
        <v>0.05</v>
      </c>
      <c r="F21">
        <v>19</v>
      </c>
      <c r="G21" s="2">
        <f t="shared" si="0"/>
        <v>-56.7</v>
      </c>
      <c r="H21" s="2"/>
      <c r="I21" s="2"/>
      <c r="J21" s="2"/>
      <c r="N21">
        <f t="shared" si="1"/>
        <v>7.687499999999998</v>
      </c>
      <c r="P21">
        <f t="shared" si="2"/>
        <v>-7.687499999999998</v>
      </c>
      <c r="Q21">
        <f t="shared" si="3"/>
        <v>0</v>
      </c>
      <c r="S21" s="12">
        <v>1.9</v>
      </c>
      <c r="T21" s="14">
        <f t="shared" si="4"/>
        <v>11.278101218173312</v>
      </c>
      <c r="U21" s="14">
        <f t="shared" si="5"/>
        <v>5.09550380509227</v>
      </c>
      <c r="V21" s="7">
        <f t="shared" si="7"/>
        <v>103.56996478094733</v>
      </c>
      <c r="W21" s="7">
        <f t="shared" si="6"/>
        <v>900</v>
      </c>
    </row>
    <row r="22" spans="1:23" ht="12.75">
      <c r="A22" s="20"/>
      <c r="B22" s="15"/>
      <c r="F22">
        <v>20</v>
      </c>
      <c r="G22" s="2">
        <f t="shared" si="0"/>
        <v>-56</v>
      </c>
      <c r="H22" s="2"/>
      <c r="I22" s="2"/>
      <c r="J22" s="2"/>
      <c r="N22">
        <f t="shared" si="1"/>
        <v>8.125</v>
      </c>
      <c r="P22">
        <f t="shared" si="2"/>
        <v>-8.125</v>
      </c>
      <c r="Q22">
        <f t="shared" si="3"/>
        <v>0</v>
      </c>
      <c r="S22" s="12">
        <v>2</v>
      </c>
      <c r="T22" s="14">
        <f t="shared" si="4"/>
        <v>11.33463293578384</v>
      </c>
      <c r="U22" s="14">
        <f t="shared" si="5"/>
        <v>5.086458730274586</v>
      </c>
      <c r="V22" s="7">
        <f t="shared" si="7"/>
        <v>108.65642351122192</v>
      </c>
      <c r="W22" s="7">
        <f t="shared" si="6"/>
        <v>900</v>
      </c>
    </row>
    <row r="23" spans="1:23" ht="12.75">
      <c r="A23" s="20" t="s">
        <v>6</v>
      </c>
      <c r="B23" s="15">
        <v>-70</v>
      </c>
      <c r="F23">
        <v>21</v>
      </c>
      <c r="G23" s="2">
        <f t="shared" si="0"/>
        <v>-55.3</v>
      </c>
      <c r="H23" s="2"/>
      <c r="I23" s="2"/>
      <c r="J23" s="2"/>
      <c r="N23">
        <f t="shared" si="1"/>
        <v>8.562500000000002</v>
      </c>
      <c r="P23">
        <f t="shared" si="2"/>
        <v>-8.562500000000002</v>
      </c>
      <c r="Q23">
        <f t="shared" si="3"/>
        <v>0</v>
      </c>
      <c r="S23" s="12">
        <v>2.1</v>
      </c>
      <c r="T23" s="14">
        <f t="shared" si="4"/>
        <v>11.39144801980811</v>
      </c>
      <c r="U23" s="14">
        <f t="shared" si="5"/>
        <v>5.077368316830703</v>
      </c>
      <c r="V23" s="7">
        <f t="shared" si="7"/>
        <v>113.73379182805262</v>
      </c>
      <c r="W23" s="7">
        <f t="shared" si="6"/>
        <v>900</v>
      </c>
    </row>
    <row r="24" spans="1:23" ht="12.75">
      <c r="A24" s="20" t="s">
        <v>7</v>
      </c>
      <c r="B24" s="15">
        <v>0.7</v>
      </c>
      <c r="F24">
        <v>22</v>
      </c>
      <c r="G24" s="2">
        <f t="shared" si="0"/>
        <v>-54.6</v>
      </c>
      <c r="H24" s="2"/>
      <c r="I24" s="2"/>
      <c r="J24" s="2"/>
      <c r="N24">
        <f t="shared" si="1"/>
        <v>8.999999999999998</v>
      </c>
      <c r="P24">
        <f t="shared" si="2"/>
        <v>-8.999999999999998</v>
      </c>
      <c r="Q24">
        <f t="shared" si="3"/>
        <v>0</v>
      </c>
      <c r="S24" s="12">
        <v>2.2</v>
      </c>
      <c r="T24" s="14">
        <f t="shared" si="4"/>
        <v>11.448547890626182</v>
      </c>
      <c r="U24" s="14">
        <f t="shared" si="5"/>
        <v>5.068232337499811</v>
      </c>
      <c r="V24" s="7">
        <f t="shared" si="7"/>
        <v>118.80202416555242</v>
      </c>
      <c r="W24" s="7">
        <f t="shared" si="6"/>
        <v>900</v>
      </c>
    </row>
    <row r="25" spans="1:23" ht="12.75">
      <c r="A25" s="20" t="s">
        <v>23</v>
      </c>
      <c r="B25" s="15">
        <f>B3/10</f>
        <v>1.6</v>
      </c>
      <c r="F25">
        <v>23</v>
      </c>
      <c r="G25" s="2">
        <f t="shared" si="0"/>
        <v>-53.900000000000006</v>
      </c>
      <c r="H25" s="2"/>
      <c r="I25" s="2"/>
      <c r="J25" s="2"/>
      <c r="N25">
        <f t="shared" si="1"/>
        <v>9.437499999999996</v>
      </c>
      <c r="P25">
        <f t="shared" si="2"/>
        <v>-9.437499999999996</v>
      </c>
      <c r="Q25">
        <f t="shared" si="3"/>
        <v>0</v>
      </c>
      <c r="S25" s="12">
        <v>2.3</v>
      </c>
      <c r="T25" s="14">
        <f t="shared" si="4"/>
        <v>11.505933975737797</v>
      </c>
      <c r="U25" s="14">
        <f t="shared" si="5"/>
        <v>5.059050563881953</v>
      </c>
      <c r="V25" s="7">
        <f t="shared" si="7"/>
        <v>123.86107472943438</v>
      </c>
      <c r="W25" s="7">
        <f t="shared" si="6"/>
        <v>900</v>
      </c>
    </row>
    <row r="26" spans="6:23" ht="12.75">
      <c r="F26">
        <v>24</v>
      </c>
      <c r="G26" s="2">
        <f t="shared" si="0"/>
        <v>-53.2</v>
      </c>
      <c r="H26" s="2"/>
      <c r="I26" s="2"/>
      <c r="J26" s="2"/>
      <c r="N26">
        <f t="shared" si="1"/>
        <v>9.874999999999998</v>
      </c>
      <c r="P26">
        <f t="shared" si="2"/>
        <v>-9.874999999999998</v>
      </c>
      <c r="Q26">
        <f t="shared" si="3"/>
        <v>0</v>
      </c>
      <c r="S26" s="12">
        <v>2.4</v>
      </c>
      <c r="T26" s="14">
        <f t="shared" si="4"/>
        <v>11.563607709798076</v>
      </c>
      <c r="U26" s="14">
        <f t="shared" si="5"/>
        <v>5.0498227664323085</v>
      </c>
      <c r="V26" s="7">
        <f t="shared" si="7"/>
        <v>128.9108974958667</v>
      </c>
      <c r="W26" s="7">
        <f t="shared" si="6"/>
        <v>900</v>
      </c>
    </row>
    <row r="27" spans="6:23" ht="12.75">
      <c r="F27">
        <v>25</v>
      </c>
      <c r="G27" s="2">
        <f t="shared" si="0"/>
        <v>-52.5</v>
      </c>
      <c r="H27" s="2"/>
      <c r="I27" s="2"/>
      <c r="J27" s="2"/>
      <c r="N27">
        <f t="shared" si="1"/>
        <v>10.3125</v>
      </c>
      <c r="P27">
        <f t="shared" si="2"/>
        <v>-10.3125</v>
      </c>
      <c r="Q27">
        <f t="shared" si="3"/>
        <v>-0.10987702964970106</v>
      </c>
      <c r="S27" s="12">
        <v>2.5</v>
      </c>
      <c r="T27" s="14">
        <f t="shared" si="4"/>
        <v>11.621570534653369</v>
      </c>
      <c r="U27" s="14">
        <f t="shared" si="5"/>
        <v>5.040548714455461</v>
      </c>
      <c r="V27" s="7">
        <f t="shared" si="7"/>
        <v>133.95144621032216</v>
      </c>
      <c r="W27" s="7">
        <f t="shared" si="6"/>
        <v>900</v>
      </c>
    </row>
    <row r="28" spans="6:23" ht="12.75">
      <c r="F28">
        <v>26</v>
      </c>
      <c r="G28" s="2">
        <f t="shared" si="0"/>
        <v>-51.8</v>
      </c>
      <c r="H28" s="2"/>
      <c r="I28" s="2"/>
      <c r="J28" s="2"/>
      <c r="N28">
        <f t="shared" si="1"/>
        <v>10.750000000000002</v>
      </c>
      <c r="P28">
        <f t="shared" si="2"/>
        <v>-10.750000000000002</v>
      </c>
      <c r="Q28">
        <f t="shared" si="3"/>
        <v>-0.9408570879071544</v>
      </c>
      <c r="S28" s="12">
        <v>2.6</v>
      </c>
      <c r="T28" s="14">
        <f t="shared" si="4"/>
        <v>11.679823899377318</v>
      </c>
      <c r="U28" s="14">
        <f t="shared" si="5"/>
        <v>5.031228176099629</v>
      </c>
      <c r="V28" s="7">
        <f t="shared" si="7"/>
        <v>138.9826743864218</v>
      </c>
      <c r="W28" s="7">
        <f t="shared" si="6"/>
        <v>900</v>
      </c>
    </row>
    <row r="29" spans="6:23" ht="12.75">
      <c r="F29">
        <v>27</v>
      </c>
      <c r="G29" s="2">
        <f t="shared" si="0"/>
        <v>-51.1</v>
      </c>
      <c r="H29" s="2"/>
      <c r="I29" s="2"/>
      <c r="J29" s="2"/>
      <c r="N29">
        <f t="shared" si="1"/>
        <v>11.187499999999998</v>
      </c>
      <c r="P29">
        <f t="shared" si="2"/>
        <v>-11.187499999999998</v>
      </c>
      <c r="Q29">
        <f t="shared" si="3"/>
        <v>-1.7386836684531857</v>
      </c>
      <c r="S29" s="12">
        <v>2.7</v>
      </c>
      <c r="T29" s="14">
        <f t="shared" si="4"/>
        <v>11.738369260307078</v>
      </c>
      <c r="U29" s="14">
        <f t="shared" si="5"/>
        <v>5.021860918350868</v>
      </c>
      <c r="V29" s="7">
        <f t="shared" si="7"/>
        <v>144.00453530477267</v>
      </c>
      <c r="W29" s="7">
        <f t="shared" si="6"/>
        <v>900</v>
      </c>
    </row>
    <row r="30" spans="6:23" ht="12.75">
      <c r="F30">
        <v>28</v>
      </c>
      <c r="G30" s="2">
        <f t="shared" si="0"/>
        <v>-50.400000000000006</v>
      </c>
      <c r="H30" s="2"/>
      <c r="I30" s="2"/>
      <c r="J30" s="2"/>
      <c r="N30">
        <f t="shared" si="1"/>
        <v>11.624999999999996</v>
      </c>
      <c r="P30">
        <f t="shared" si="2"/>
        <v>-11.624999999999996</v>
      </c>
      <c r="Q30">
        <f t="shared" si="3"/>
        <v>-2.5059010259021077</v>
      </c>
      <c r="S30" s="12">
        <v>2.8</v>
      </c>
      <c r="T30" s="14">
        <f t="shared" si="4"/>
        <v>11.79720808107972</v>
      </c>
      <c r="U30" s="14">
        <f t="shared" si="5"/>
        <v>5.0124467070272445</v>
      </c>
      <c r="V30" s="7">
        <f t="shared" si="7"/>
        <v>149.0169820117999</v>
      </c>
      <c r="W30" s="7">
        <f t="shared" si="6"/>
        <v>900</v>
      </c>
    </row>
    <row r="31" spans="6:23" ht="12.75">
      <c r="F31">
        <v>29</v>
      </c>
      <c r="G31" s="2">
        <f t="shared" si="0"/>
        <v>-49.7</v>
      </c>
      <c r="H31" s="2"/>
      <c r="I31" s="2"/>
      <c r="J31" s="2"/>
      <c r="N31">
        <f t="shared" si="1"/>
        <v>12.062499999999998</v>
      </c>
      <c r="P31">
        <f t="shared" si="2"/>
        <v>-12.062499999999998</v>
      </c>
      <c r="Q31">
        <f t="shared" si="3"/>
        <v>-3.2447713297357983</v>
      </c>
      <c r="S31" s="12">
        <v>2.9</v>
      </c>
      <c r="T31" s="14">
        <f t="shared" si="4"/>
        <v>11.856341832668827</v>
      </c>
      <c r="U31" s="14">
        <f t="shared" si="5"/>
        <v>5.002985306772988</v>
      </c>
      <c r="V31" s="7">
        <f t="shared" si="7"/>
        <v>154.0199673185729</v>
      </c>
      <c r="W31" s="7">
        <f t="shared" si="6"/>
        <v>900</v>
      </c>
    </row>
    <row r="32" spans="6:23" ht="12.75">
      <c r="F32">
        <v>30</v>
      </c>
      <c r="G32" s="2">
        <f t="shared" si="0"/>
        <v>-49</v>
      </c>
      <c r="H32" s="2"/>
      <c r="I32" s="2"/>
      <c r="J32" s="2"/>
      <c r="N32">
        <f t="shared" si="1"/>
        <v>12.5</v>
      </c>
      <c r="P32">
        <f t="shared" si="2"/>
        <v>-12.5</v>
      </c>
      <c r="Q32">
        <f t="shared" si="3"/>
        <v>-3.9573148825988245</v>
      </c>
      <c r="S32" s="12">
        <v>3</v>
      </c>
      <c r="T32" s="14">
        <f t="shared" si="4"/>
        <v>11.915771993421268</v>
      </c>
      <c r="U32" s="14">
        <f t="shared" si="5"/>
        <v>4.993476481052597</v>
      </c>
      <c r="V32" s="7">
        <f t="shared" si="7"/>
        <v>159.0134437996255</v>
      </c>
      <c r="W32" s="7">
        <f t="shared" si="6"/>
        <v>900</v>
      </c>
    </row>
    <row r="33" spans="6:23" ht="12.75">
      <c r="F33">
        <v>31</v>
      </c>
      <c r="G33" s="2">
        <f t="shared" si="0"/>
        <v>-48.3</v>
      </c>
      <c r="H33" s="2"/>
      <c r="I33" s="2"/>
      <c r="J33" s="2"/>
      <c r="N33">
        <f t="shared" si="1"/>
        <v>12.937500000000002</v>
      </c>
      <c r="P33">
        <f t="shared" si="2"/>
        <v>-12.937500000000002</v>
      </c>
      <c r="Q33">
        <f t="shared" si="3"/>
        <v>-4.645343416945473</v>
      </c>
      <c r="S33" s="12">
        <v>3.1</v>
      </c>
      <c r="T33" s="14">
        <f t="shared" si="4"/>
        <v>11.97550004909416</v>
      </c>
      <c r="U33" s="14">
        <f t="shared" si="5"/>
        <v>4.983919992144934</v>
      </c>
      <c r="V33" s="7">
        <f t="shared" si="7"/>
        <v>163.99736379177043</v>
      </c>
      <c r="W33" s="7">
        <f t="shared" si="6"/>
        <v>900</v>
      </c>
    </row>
    <row r="34" spans="1:23" ht="12.75">
      <c r="A34" t="s">
        <v>29</v>
      </c>
      <c r="F34">
        <v>32</v>
      </c>
      <c r="G34" s="2">
        <f t="shared" si="0"/>
        <v>-47.6</v>
      </c>
      <c r="H34" s="2"/>
      <c r="I34" s="2"/>
      <c r="J34" s="2"/>
      <c r="N34">
        <f t="shared" si="1"/>
        <v>13.374999999999998</v>
      </c>
      <c r="P34">
        <f t="shared" si="2"/>
        <v>-13.374999999999998</v>
      </c>
      <c r="Q34">
        <f t="shared" si="3"/>
        <v>-5.310487852075118</v>
      </c>
      <c r="S34" s="12">
        <v>3.2</v>
      </c>
      <c r="T34" s="14">
        <f t="shared" si="4"/>
        <v>12.035527492892003</v>
      </c>
      <c r="U34" s="14">
        <f t="shared" si="5"/>
        <v>4.974315601137279</v>
      </c>
      <c r="V34" s="7">
        <f t="shared" si="7"/>
        <v>168.9716793929077</v>
      </c>
      <c r="W34" s="7">
        <f t="shared" si="6"/>
        <v>900</v>
      </c>
    </row>
    <row r="35" spans="2:23" ht="12.75">
      <c r="B35">
        <f>MR</f>
        <v>24.20387328402077</v>
      </c>
      <c r="C35">
        <v>0</v>
      </c>
      <c r="F35">
        <v>33</v>
      </c>
      <c r="G35" s="2">
        <f t="shared" si="0"/>
        <v>-46.900000000000006</v>
      </c>
      <c r="H35" s="2"/>
      <c r="I35" s="2"/>
      <c r="J35" s="2"/>
      <c r="N35">
        <f t="shared" si="1"/>
        <v>13.812499999999996</v>
      </c>
      <c r="P35">
        <f aca="true" t="shared" si="8" ref="P35:P66">IF(-N$2:N$65536&gt;-PR,-N$2:N$65536,-PR)</f>
        <v>-13.812499999999996</v>
      </c>
      <c r="Q35">
        <f t="shared" si="3"/>
        <v>-5.954221581993142</v>
      </c>
      <c r="S35" s="12">
        <v>3.3</v>
      </c>
      <c r="T35" s="14">
        <f t="shared" si="4"/>
        <v>12.095855825504017</v>
      </c>
      <c r="U35" s="14">
        <f t="shared" si="5"/>
        <v>4.964663067919357</v>
      </c>
      <c r="V35" s="7">
        <f t="shared" si="7"/>
        <v>173.93634246082706</v>
      </c>
      <c r="W35" s="7">
        <f t="shared" si="6"/>
        <v>900</v>
      </c>
    </row>
    <row r="36" spans="1:23" ht="12.75">
      <c r="A36">
        <f>d</f>
        <v>69</v>
      </c>
      <c r="B36">
        <f>A36*B35</f>
        <v>1670.067256597433</v>
      </c>
      <c r="F36">
        <v>34</v>
      </c>
      <c r="G36" s="2">
        <f t="shared" si="0"/>
        <v>-46.2</v>
      </c>
      <c r="H36" s="2"/>
      <c r="I36" s="2"/>
      <c r="J36" s="2"/>
      <c r="N36">
        <f t="shared" si="1"/>
        <v>14.249999999999998</v>
      </c>
      <c r="P36">
        <f t="shared" si="8"/>
        <v>-14.249999999999998</v>
      </c>
      <c r="Q36">
        <f t="shared" si="3"/>
        <v>-6.577880130726905</v>
      </c>
      <c r="S36" s="12">
        <v>3.4</v>
      </c>
      <c r="T36" s="14">
        <f t="shared" si="4"/>
        <v>12.156486555141665</v>
      </c>
      <c r="U36" s="14">
        <f t="shared" si="5"/>
        <v>4.954962151177334</v>
      </c>
      <c r="V36" s="7">
        <f t="shared" si="7"/>
        <v>178.8913046120044</v>
      </c>
      <c r="W36" s="7">
        <f t="shared" si="6"/>
        <v>900</v>
      </c>
    </row>
    <row r="37" spans="6:23" ht="12.75">
      <c r="F37">
        <v>35</v>
      </c>
      <c r="G37" s="2">
        <f t="shared" si="0"/>
        <v>-45.5</v>
      </c>
      <c r="H37" s="2"/>
      <c r="I37" s="2"/>
      <c r="J37" s="2"/>
      <c r="N37">
        <f t="shared" si="1"/>
        <v>14.6875</v>
      </c>
      <c r="P37">
        <f t="shared" si="8"/>
        <v>-14.6875</v>
      </c>
      <c r="Q37">
        <f t="shared" si="3"/>
        <v>-7.18267783452127</v>
      </c>
      <c r="S37" s="12">
        <v>3.5</v>
      </c>
      <c r="T37" s="14">
        <f t="shared" si="4"/>
        <v>12.217421197576343</v>
      </c>
      <c r="U37" s="14">
        <f t="shared" si="5"/>
        <v>4.945212608387785</v>
      </c>
      <c r="V37" s="7">
        <f t="shared" si="7"/>
        <v>183.83651722039218</v>
      </c>
      <c r="W37" s="7">
        <f t="shared" si="6"/>
        <v>900</v>
      </c>
    </row>
    <row r="38" spans="1:23" ht="12.75">
      <c r="A38">
        <f>B3/100</f>
        <v>0.16</v>
      </c>
      <c r="B38">
        <f>-A38*A39*(1/A40)*e^(A40*B35)</f>
        <v>-1100.7999999999977</v>
      </c>
      <c r="C38">
        <f>-A38*A39*(1/A40)*e^(A40*C35)</f>
        <v>-328.192</v>
      </c>
      <c r="F38">
        <v>36</v>
      </c>
      <c r="G38" s="2">
        <f t="shared" si="0"/>
        <v>-44.8</v>
      </c>
      <c r="H38" s="2"/>
      <c r="I38" s="2"/>
      <c r="J38" s="2"/>
      <c r="N38">
        <f t="shared" si="1"/>
        <v>15.125000000000002</v>
      </c>
      <c r="P38">
        <f t="shared" si="8"/>
        <v>-15.125000000000002</v>
      </c>
      <c r="Q38">
        <f t="shared" si="3"/>
        <v>-7.7697220747718205</v>
      </c>
      <c r="S38" s="12">
        <v>3.6</v>
      </c>
      <c r="T38" s="14">
        <f t="shared" si="4"/>
        <v>12.27866127617728</v>
      </c>
      <c r="U38" s="14">
        <f t="shared" si="5"/>
        <v>4.935414195811635</v>
      </c>
      <c r="V38" s="7">
        <f t="shared" si="7"/>
        <v>188.7719314162038</v>
      </c>
      <c r="W38" s="7">
        <f t="shared" si="6"/>
        <v>900</v>
      </c>
    </row>
    <row r="39" spans="1:23" ht="12.75">
      <c r="A39">
        <f>P00</f>
        <v>102.56</v>
      </c>
      <c r="F39">
        <v>37</v>
      </c>
      <c r="G39" s="2">
        <f t="shared" si="0"/>
        <v>-44.1</v>
      </c>
      <c r="H39" s="2"/>
      <c r="I39" s="2"/>
      <c r="J39" s="2"/>
      <c r="N39">
        <f t="shared" si="1"/>
        <v>15.562499999999998</v>
      </c>
      <c r="P39">
        <f t="shared" si="8"/>
        <v>-15.562499999999998</v>
      </c>
      <c r="Q39">
        <f t="shared" si="3"/>
        <v>-8.340025480932239</v>
      </c>
      <c r="S39" s="12">
        <v>3.7</v>
      </c>
      <c r="T39" s="14">
        <f t="shared" si="4"/>
        <v>12.34020832194964</v>
      </c>
      <c r="U39" s="14">
        <f t="shared" si="5"/>
        <v>4.925566668488058</v>
      </c>
      <c r="V39" s="7">
        <f t="shared" si="7"/>
        <v>193.69749808469186</v>
      </c>
      <c r="W39" s="7">
        <f t="shared" si="6"/>
        <v>900</v>
      </c>
    </row>
    <row r="40" spans="1:23" ht="12.75">
      <c r="A40">
        <f>ss/100</f>
        <v>0.05</v>
      </c>
      <c r="F40">
        <v>38</v>
      </c>
      <c r="G40" s="2">
        <f t="shared" si="0"/>
        <v>-43.400000000000006</v>
      </c>
      <c r="H40" s="2"/>
      <c r="I40" s="2"/>
      <c r="J40" s="2"/>
      <c r="N40">
        <f t="shared" si="1"/>
        <v>15.999999999999996</v>
      </c>
      <c r="P40">
        <f t="shared" si="8"/>
        <v>-15.999999999999996</v>
      </c>
      <c r="Q40">
        <f t="shared" si="3"/>
        <v>-8.894516441229335</v>
      </c>
      <c r="S40" s="12">
        <v>3.8</v>
      </c>
      <c r="T40" s="14">
        <f t="shared" si="4"/>
        <v>12.402063873572766</v>
      </c>
      <c r="U40" s="14">
        <f t="shared" si="5"/>
        <v>4.915669780228358</v>
      </c>
      <c r="V40" s="7">
        <f t="shared" si="7"/>
        <v>198.61316786492023</v>
      </c>
      <c r="W40" s="7">
        <f t="shared" si="6"/>
        <v>900</v>
      </c>
    </row>
    <row r="41" spans="2:23" ht="12.75">
      <c r="B41">
        <f>SUM(B36:B38)</f>
        <v>569.2672565974353</v>
      </c>
      <c r="C41">
        <f>SUM(C36:C38)</f>
        <v>-328.192</v>
      </c>
      <c r="D41">
        <f>B41-C41</f>
        <v>897.4592565974353</v>
      </c>
      <c r="F41">
        <v>39</v>
      </c>
      <c r="G41" s="2">
        <f t="shared" si="0"/>
        <v>-42.7</v>
      </c>
      <c r="H41" s="2"/>
      <c r="I41" s="2"/>
      <c r="J41" s="2"/>
      <c r="N41">
        <f t="shared" si="1"/>
        <v>16.437499999999996</v>
      </c>
      <c r="P41">
        <f t="shared" si="8"/>
        <v>-16.437499999999996</v>
      </c>
      <c r="Q41">
        <f t="shared" si="3"/>
        <v>-9.434048195193377</v>
      </c>
      <c r="S41" s="12">
        <v>3.9</v>
      </c>
      <c r="T41" s="14">
        <f t="shared" si="4"/>
        <v>12.464229477438673</v>
      </c>
      <c r="U41" s="14">
        <f t="shared" si="5"/>
        <v>4.905723283609813</v>
      </c>
      <c r="V41" s="7">
        <f t="shared" si="7"/>
        <v>203.51889114853003</v>
      </c>
      <c r="W41" s="7">
        <f t="shared" si="6"/>
        <v>900</v>
      </c>
    </row>
    <row r="42" spans="6:23" ht="12.75">
      <c r="F42">
        <v>40</v>
      </c>
      <c r="G42" s="2">
        <f t="shared" si="0"/>
        <v>-42</v>
      </c>
      <c r="H42" s="2"/>
      <c r="I42" s="2"/>
      <c r="J42" s="2"/>
      <c r="N42">
        <f t="shared" si="1"/>
        <v>16.875</v>
      </c>
      <c r="P42">
        <f t="shared" si="8"/>
        <v>-16.875</v>
      </c>
      <c r="Q42">
        <f t="shared" si="3"/>
        <v>-9.959406731605586</v>
      </c>
      <c r="S42" s="12">
        <v>4</v>
      </c>
      <c r="T42" s="14">
        <f t="shared" si="4"/>
        <v>12.526706687690698</v>
      </c>
      <c r="U42" s="14">
        <f t="shared" si="5"/>
        <v>4.895726929969489</v>
      </c>
      <c r="V42" s="7">
        <f t="shared" si="7"/>
        <v>208.41461807849953</v>
      </c>
      <c r="W42" s="7">
        <f t="shared" si="6"/>
        <v>900</v>
      </c>
    </row>
    <row r="43" spans="6:23" ht="12.75">
      <c r="F43">
        <v>41</v>
      </c>
      <c r="G43" s="2">
        <f t="shared" si="0"/>
        <v>-41.3</v>
      </c>
      <c r="H43" s="2"/>
      <c r="I43" s="2"/>
      <c r="J43" s="2"/>
      <c r="N43">
        <f t="shared" si="1"/>
        <v>17.3125</v>
      </c>
      <c r="P43">
        <f t="shared" si="8"/>
        <v>-17.3125</v>
      </c>
      <c r="Q43">
        <f t="shared" si="3"/>
        <v>-10.471317675384862</v>
      </c>
      <c r="S43" s="12">
        <v>4.1</v>
      </c>
      <c r="T43" s="14">
        <f t="shared" si="4"/>
        <v>12.589497066262346</v>
      </c>
      <c r="U43" s="14">
        <f t="shared" si="5"/>
        <v>4.885680469398025</v>
      </c>
      <c r="V43" s="7">
        <f t="shared" si="7"/>
        <v>213.30029854789757</v>
      </c>
      <c r="W43" s="7">
        <f t="shared" si="6"/>
        <v>900</v>
      </c>
    </row>
    <row r="44" spans="6:23" ht="12.75">
      <c r="F44">
        <v>42</v>
      </c>
      <c r="G44" s="2">
        <f t="shared" si="0"/>
        <v>-40.6</v>
      </c>
      <c r="H44" s="2"/>
      <c r="I44" s="2"/>
      <c r="J44" s="2"/>
      <c r="N44">
        <f t="shared" si="1"/>
        <v>17.749999999999996</v>
      </c>
      <c r="P44">
        <f t="shared" si="8"/>
        <v>-17.749999999999996</v>
      </c>
      <c r="Q44">
        <f t="shared" si="3"/>
        <v>-10.970452314862207</v>
      </c>
      <c r="S44" s="12">
        <v>4.2</v>
      </c>
      <c r="T44" s="14">
        <f t="shared" si="4"/>
        <v>12.652602182916354</v>
      </c>
      <c r="U44" s="14">
        <f t="shared" si="5"/>
        <v>4.875583650733383</v>
      </c>
      <c r="V44" s="7">
        <f t="shared" si="7"/>
        <v>218.17588219863094</v>
      </c>
      <c r="W44" s="7">
        <f t="shared" si="6"/>
        <v>900</v>
      </c>
    </row>
    <row r="45" spans="6:23" ht="12.75">
      <c r="F45">
        <v>43</v>
      </c>
      <c r="G45" s="2">
        <f t="shared" si="0"/>
        <v>-39.900000000000006</v>
      </c>
      <c r="H45" s="2"/>
      <c r="I45" s="2"/>
      <c r="J45" s="2"/>
      <c r="N45">
        <f t="shared" si="1"/>
        <v>18.187499999999996</v>
      </c>
      <c r="P45">
        <f t="shared" si="8"/>
        <v>-18.187499999999996</v>
      </c>
      <c r="Q45">
        <f t="shared" si="3"/>
        <v>-11.457432895067939</v>
      </c>
      <c r="S45" s="12">
        <v>4.3</v>
      </c>
      <c r="T45" s="14">
        <f t="shared" si="4"/>
        <v>12.716023615283925</v>
      </c>
      <c r="U45" s="14">
        <f t="shared" si="5"/>
        <v>4.865436221554572</v>
      </c>
      <c r="V45" s="7">
        <f t="shared" si="7"/>
        <v>223.04131842018552</v>
      </c>
      <c r="W45" s="7">
        <f t="shared" si="6"/>
        <v>900</v>
      </c>
    </row>
    <row r="46" spans="6:23" ht="12.75">
      <c r="F46">
        <v>44</v>
      </c>
      <c r="G46" s="2">
        <f t="shared" si="0"/>
        <v>-39.2</v>
      </c>
      <c r="H46" s="2"/>
      <c r="I46" s="2"/>
      <c r="J46" s="2"/>
      <c r="N46">
        <f t="shared" si="1"/>
        <v>18.624999999999996</v>
      </c>
      <c r="P46">
        <f t="shared" si="8"/>
        <v>-18.624999999999996</v>
      </c>
      <c r="Q46">
        <f t="shared" si="3"/>
        <v>-11.932837281746176</v>
      </c>
      <c r="S46" s="12">
        <v>4.4</v>
      </c>
      <c r="T46" s="14">
        <f t="shared" si="4"/>
        <v>12.779762948904173</v>
      </c>
      <c r="U46" s="14">
        <f t="shared" si="5"/>
        <v>4.855237928175332</v>
      </c>
      <c r="V46" s="7">
        <f t="shared" si="7"/>
        <v>227.89655634836086</v>
      </c>
      <c r="W46" s="7">
        <f t="shared" si="6"/>
        <v>900</v>
      </c>
    </row>
    <row r="47" spans="6:23" ht="12.75">
      <c r="F47">
        <v>45</v>
      </c>
      <c r="G47" s="2">
        <f t="shared" si="0"/>
        <v>-38.5</v>
      </c>
      <c r="H47" s="2"/>
      <c r="I47" s="2"/>
      <c r="J47" s="2"/>
      <c r="N47">
        <f t="shared" si="1"/>
        <v>19.0625</v>
      </c>
      <c r="P47">
        <f t="shared" si="8"/>
        <v>-19.0625</v>
      </c>
      <c r="Q47">
        <f t="shared" si="3"/>
        <v>-12.397203083786323</v>
      </c>
      <c r="S47" s="12">
        <v>4.5</v>
      </c>
      <c r="T47" s="14">
        <f t="shared" si="4"/>
        <v>12.843821777263756</v>
      </c>
      <c r="U47" s="14">
        <f t="shared" si="5"/>
        <v>4.844988515637799</v>
      </c>
      <c r="V47" s="7">
        <f t="shared" si="7"/>
        <v>232.74154486399866</v>
      </c>
      <c r="W47" s="7">
        <f t="shared" si="6"/>
        <v>900</v>
      </c>
    </row>
    <row r="48" spans="6:23" ht="12.75">
      <c r="F48">
        <v>46</v>
      </c>
      <c r="G48" s="2">
        <f t="shared" si="0"/>
        <v>-37.800000000000004</v>
      </c>
      <c r="H48" s="2"/>
      <c r="I48" s="2"/>
      <c r="J48" s="2"/>
      <c r="N48">
        <f t="shared" si="1"/>
        <v>19.499999999999996</v>
      </c>
      <c r="P48">
        <f t="shared" si="8"/>
        <v>-19.499999999999996</v>
      </c>
      <c r="Q48">
        <f>IF(-P48&lt;P0,0,-(1/s)*LN(-P48/P0))</f>
        <v>-12.851031307827734</v>
      </c>
      <c r="S48" s="12">
        <v>4.6</v>
      </c>
      <c r="T48" s="14">
        <f t="shared" si="4"/>
        <v>12.908201701836719</v>
      </c>
      <c r="U48" s="14">
        <f t="shared" si="5"/>
        <v>4.834687727706125</v>
      </c>
      <c r="V48" s="7">
        <f t="shared" si="7"/>
        <v>237.57623259170478</v>
      </c>
      <c r="W48" s="7">
        <f t="shared" si="6"/>
        <v>900</v>
      </c>
    </row>
    <row r="49" spans="6:23" ht="12.75">
      <c r="F49">
        <v>47</v>
      </c>
      <c r="G49" s="2">
        <f t="shared" si="0"/>
        <v>-37.1</v>
      </c>
      <c r="H49" s="2"/>
      <c r="I49" s="2"/>
      <c r="J49" s="2"/>
      <c r="N49">
        <f t="shared" si="1"/>
        <v>19.937499999999996</v>
      </c>
      <c r="P49">
        <f t="shared" si="8"/>
        <v>-19.937499999999996</v>
      </c>
      <c r="Q49">
        <f aca="true" t="shared" si="9" ref="Q49:Q101">IF(-P49&lt;P0,0,-(1/s)*LN(-P49/P0))</f>
        <v>-13.294789607334978</v>
      </c>
      <c r="S49" s="12">
        <v>4.7</v>
      </c>
      <c r="T49" s="14">
        <f t="shared" si="4"/>
        <v>12.972904332124534</v>
      </c>
      <c r="U49" s="14">
        <f t="shared" si="5"/>
        <v>4.824335306860075</v>
      </c>
      <c r="V49" s="7">
        <f t="shared" si="7"/>
        <v>242.40056789856484</v>
      </c>
      <c r="W49" s="7">
        <f t="shared" si="6"/>
        <v>900</v>
      </c>
    </row>
    <row r="50" spans="6:23" ht="12.75">
      <c r="F50">
        <v>48</v>
      </c>
      <c r="G50" s="2">
        <f t="shared" si="0"/>
        <v>-36.400000000000006</v>
      </c>
      <c r="H50" s="2"/>
      <c r="I50" s="2"/>
      <c r="J50" s="2"/>
      <c r="N50">
        <f t="shared" si="1"/>
        <v>20.374999999999996</v>
      </c>
      <c r="P50">
        <f t="shared" si="8"/>
        <v>-20.374999999999996</v>
      </c>
      <c r="Q50">
        <f t="shared" si="9"/>
        <v>-13.728915178972239</v>
      </c>
      <c r="S50" s="12">
        <v>4.8</v>
      </c>
      <c r="T50" s="14">
        <f t="shared" si="4"/>
        <v>13.03793128569632</v>
      </c>
      <c r="U50" s="14">
        <f t="shared" si="5"/>
        <v>4.813930994288589</v>
      </c>
      <c r="V50" s="7">
        <f t="shared" si="7"/>
        <v>247.21449889285344</v>
      </c>
      <c r="W50" s="7">
        <f t="shared" si="6"/>
        <v>900</v>
      </c>
    </row>
    <row r="51" spans="6:23" ht="12.75">
      <c r="F51">
        <v>49</v>
      </c>
      <c r="G51" s="2">
        <f t="shared" si="0"/>
        <v>-35.7</v>
      </c>
      <c r="H51" s="2"/>
      <c r="I51" s="2"/>
      <c r="J51" s="2"/>
      <c r="N51">
        <f t="shared" si="1"/>
        <v>20.812499999999996</v>
      </c>
      <c r="P51">
        <f t="shared" si="8"/>
        <v>-20.812499999999996</v>
      </c>
      <c r="Q51">
        <f t="shared" si="9"/>
        <v>-14.153817351246964</v>
      </c>
      <c r="S51" s="12">
        <v>4.9</v>
      </c>
      <c r="T51" s="14">
        <f t="shared" si="4"/>
        <v>13.103284188229313</v>
      </c>
      <c r="U51" s="14">
        <f t="shared" si="5"/>
        <v>4.80347452988331</v>
      </c>
      <c r="V51" s="7">
        <f t="shared" si="7"/>
        <v>252.01797342273676</v>
      </c>
      <c r="W51" s="7">
        <f t="shared" si="6"/>
        <v>900</v>
      </c>
    </row>
    <row r="52" spans="6:23" ht="12.75">
      <c r="F52">
        <v>50</v>
      </c>
      <c r="G52" s="2">
        <f t="shared" si="0"/>
        <v>-35</v>
      </c>
      <c r="H52" s="2"/>
      <c r="I52" s="2"/>
      <c r="J52" s="2"/>
      <c r="N52">
        <f t="shared" si="1"/>
        <v>21.25</v>
      </c>
      <c r="P52">
        <f t="shared" si="8"/>
        <v>-21.25</v>
      </c>
      <c r="Q52">
        <f t="shared" si="9"/>
        <v>-14.569879903842232</v>
      </c>
      <c r="S52" s="12">
        <v>5</v>
      </c>
      <c r="T52" s="14">
        <f t="shared" si="4"/>
        <v>13.168964673549471</v>
      </c>
      <c r="U52" s="14">
        <f t="shared" si="5"/>
        <v>4.792965652232084</v>
      </c>
      <c r="V52" s="7">
        <f t="shared" si="7"/>
        <v>256.8109390749688</v>
      </c>
      <c r="W52" s="7">
        <f t="shared" si="6"/>
        <v>900</v>
      </c>
    </row>
    <row r="53" spans="6:23" ht="12.75">
      <c r="F53">
        <v>51</v>
      </c>
      <c r="G53" s="2">
        <f t="shared" si="0"/>
        <v>-34.300000000000004</v>
      </c>
      <c r="H53" s="2"/>
      <c r="I53" s="2"/>
      <c r="J53" s="2"/>
      <c r="N53">
        <f t="shared" si="1"/>
        <v>21.687499999999996</v>
      </c>
      <c r="P53">
        <f t="shared" si="8"/>
        <v>-21.687499999999996</v>
      </c>
      <c r="Q53">
        <f t="shared" si="9"/>
        <v>-14.97746315057527</v>
      </c>
      <c r="S53" s="12">
        <v>5.1</v>
      </c>
      <c r="T53" s="14">
        <f t="shared" si="4"/>
        <v>13.234974383672352</v>
      </c>
      <c r="U53" s="14">
        <f t="shared" si="5"/>
        <v>4.782404098612424</v>
      </c>
      <c r="V53" s="7">
        <f t="shared" si="7"/>
        <v>261.5933431735812</v>
      </c>
      <c r="W53" s="7">
        <f t="shared" si="6"/>
        <v>900</v>
      </c>
    </row>
    <row r="54" spans="6:23" ht="12.75">
      <c r="F54">
        <v>52</v>
      </c>
      <c r="G54" s="2">
        <f t="shared" si="0"/>
        <v>-33.6</v>
      </c>
      <c r="H54" s="2"/>
      <c r="I54" s="2"/>
      <c r="J54" s="2"/>
      <c r="N54">
        <f t="shared" si="1"/>
        <v>22.124999999999996</v>
      </c>
      <c r="P54">
        <f t="shared" si="8"/>
        <v>-22.124999999999996</v>
      </c>
      <c r="Q54">
        <f t="shared" si="9"/>
        <v>-15.376905814313576</v>
      </c>
      <c r="S54" s="12">
        <v>5.2</v>
      </c>
      <c r="T54" s="14">
        <f t="shared" si="4"/>
        <v>13.30131496884415</v>
      </c>
      <c r="U54" s="14">
        <f t="shared" si="5"/>
        <v>4.771789604984936</v>
      </c>
      <c r="V54" s="7">
        <f t="shared" si="7"/>
        <v>266.36513277856614</v>
      </c>
      <c r="W54" s="7">
        <f t="shared" si="6"/>
        <v>900</v>
      </c>
    </row>
    <row r="55" spans="6:23" ht="12.75">
      <c r="F55">
        <v>53</v>
      </c>
      <c r="G55" s="2">
        <f t="shared" si="0"/>
        <v>-32.900000000000006</v>
      </c>
      <c r="H55" s="2"/>
      <c r="I55" s="2"/>
      <c r="J55" s="2"/>
      <c r="N55">
        <f t="shared" si="1"/>
        <v>22.562499999999996</v>
      </c>
      <c r="P55">
        <f t="shared" si="8"/>
        <v>-22.562499999999996</v>
      </c>
      <c r="Q55">
        <f t="shared" si="9"/>
        <v>-15.768526718295703</v>
      </c>
      <c r="S55" s="12">
        <v>5.3</v>
      </c>
      <c r="T55" s="14">
        <f t="shared" si="4"/>
        <v>13.367988087582944</v>
      </c>
      <c r="U55" s="14">
        <f t="shared" si="5"/>
        <v>4.761121905986729</v>
      </c>
      <c r="V55" s="7">
        <f t="shared" si="7"/>
        <v>271.12625468455286</v>
      </c>
      <c r="W55" s="7">
        <f t="shared" si="6"/>
        <v>900</v>
      </c>
    </row>
    <row r="56" spans="6:23" ht="12.75">
      <c r="F56">
        <v>54</v>
      </c>
      <c r="G56" s="2">
        <f t="shared" si="0"/>
        <v>-32.2</v>
      </c>
      <c r="H56" s="2"/>
      <c r="I56" s="2"/>
      <c r="J56" s="2"/>
      <c r="N56">
        <f t="shared" si="1"/>
        <v>22.999999999999996</v>
      </c>
      <c r="P56">
        <f t="shared" si="8"/>
        <v>-22.999999999999996</v>
      </c>
      <c r="Q56">
        <f t="shared" si="9"/>
        <v>-16.152626315016704</v>
      </c>
      <c r="S56" s="12">
        <v>5.4</v>
      </c>
      <c r="T56" s="14">
        <f t="shared" si="4"/>
        <v>13.434995406720178</v>
      </c>
      <c r="U56" s="14">
        <f t="shared" si="5"/>
        <v>4.750400734924772</v>
      </c>
      <c r="V56" s="7">
        <f t="shared" si="7"/>
        <v>275.87665541947763</v>
      </c>
      <c r="W56" s="7">
        <f t="shared" si="6"/>
        <v>900</v>
      </c>
    </row>
    <row r="57" spans="6:23" ht="12.75">
      <c r="F57">
        <v>55</v>
      </c>
      <c r="G57" s="2">
        <f t="shared" si="0"/>
        <v>-31.5</v>
      </c>
      <c r="H57" s="2"/>
      <c r="I57" s="2"/>
      <c r="J57" s="2"/>
      <c r="N57">
        <f t="shared" si="1"/>
        <v>23.4375</v>
      </c>
      <c r="P57">
        <f t="shared" si="8"/>
        <v>-23.4375</v>
      </c>
      <c r="Q57">
        <f t="shared" si="9"/>
        <v>-16.52948807104631</v>
      </c>
      <c r="S57" s="12">
        <v>5.5</v>
      </c>
      <c r="T57" s="14">
        <f t="shared" si="4"/>
        <v>13.502338601442322</v>
      </c>
      <c r="U57" s="14">
        <f t="shared" si="5"/>
        <v>4.739625823769228</v>
      </c>
      <c r="V57" s="7">
        <f t="shared" si="7"/>
        <v>280.6162812432469</v>
      </c>
      <c r="W57" s="7">
        <f t="shared" si="6"/>
        <v>900</v>
      </c>
    </row>
    <row r="58" spans="6:23" ht="12.75">
      <c r="F58">
        <v>56</v>
      </c>
      <c r="G58" s="2">
        <f t="shared" si="0"/>
        <v>-30.800000000000004</v>
      </c>
      <c r="H58" s="2"/>
      <c r="I58" s="2"/>
      <c r="J58" s="2"/>
      <c r="N58">
        <f t="shared" si="1"/>
        <v>23.874999999999996</v>
      </c>
      <c r="P58">
        <f t="shared" si="8"/>
        <v>-23.874999999999996</v>
      </c>
      <c r="Q58">
        <f t="shared" si="9"/>
        <v>-16.89937972376959</v>
      </c>
      <c r="S58" s="12">
        <v>5.6</v>
      </c>
      <c r="T58" s="14">
        <f t="shared" si="4"/>
        <v>13.570019355332747</v>
      </c>
      <c r="U58" s="14">
        <f t="shared" si="5"/>
        <v>4.728796903146761</v>
      </c>
      <c r="V58" s="7">
        <f t="shared" si="7"/>
        <v>285.34507814639363</v>
      </c>
      <c r="W58" s="7">
        <f t="shared" si="6"/>
        <v>900</v>
      </c>
    </row>
    <row r="59" spans="6:23" ht="12.75">
      <c r="F59">
        <v>57</v>
      </c>
      <c r="G59" s="2">
        <f t="shared" si="0"/>
        <v>-30.1</v>
      </c>
      <c r="H59" s="2"/>
      <c r="I59" s="2"/>
      <c r="J59" s="2"/>
      <c r="N59">
        <f t="shared" si="1"/>
        <v>24.312499999999996</v>
      </c>
      <c r="P59">
        <f t="shared" si="8"/>
        <v>-24.312499999999996</v>
      </c>
      <c r="Q59">
        <f t="shared" si="9"/>
        <v>-17.262554424007014</v>
      </c>
      <c r="S59" s="12">
        <v>5.7</v>
      </c>
      <c r="T59" s="14">
        <f t="shared" si="4"/>
        <v>13.638039360413828</v>
      </c>
      <c r="U59" s="14">
        <f t="shared" si="5"/>
        <v>4.717913702333788</v>
      </c>
      <c r="V59" s="7">
        <f t="shared" si="7"/>
        <v>290.0629918487274</v>
      </c>
      <c r="W59" s="7">
        <f t="shared" si="6"/>
        <v>900</v>
      </c>
    </row>
    <row r="60" spans="6:23" ht="12.75">
      <c r="F60">
        <v>58</v>
      </c>
      <c r="G60" s="2">
        <f t="shared" si="0"/>
        <v>-29.400000000000006</v>
      </c>
      <c r="H60" s="2"/>
      <c r="I60" s="2"/>
      <c r="J60" s="2"/>
      <c r="N60">
        <f t="shared" si="1"/>
        <v>24.749999999999996</v>
      </c>
      <c r="P60">
        <f t="shared" si="8"/>
        <v>-24.749999999999996</v>
      </c>
      <c r="Q60">
        <f t="shared" si="9"/>
        <v>-17.619251776727697</v>
      </c>
      <c r="S60" s="12">
        <v>5.8</v>
      </c>
      <c r="T60" s="14">
        <f t="shared" si="4"/>
        <v>13.706400317189235</v>
      </c>
      <c r="U60" s="14">
        <f t="shared" si="5"/>
        <v>4.706975949249723</v>
      </c>
      <c r="V60" s="7">
        <f t="shared" si="7"/>
        <v>294.76996779797713</v>
      </c>
      <c r="W60" s="7">
        <f t="shared" si="6"/>
        <v>900</v>
      </c>
    </row>
    <row r="61" spans="6:23" ht="12.75">
      <c r="F61">
        <v>59</v>
      </c>
      <c r="G61" s="2">
        <f t="shared" si="0"/>
        <v>-28.700000000000003</v>
      </c>
      <c r="H61" s="2"/>
      <c r="I61" s="2"/>
      <c r="J61" s="2"/>
      <c r="N61">
        <f t="shared" si="1"/>
        <v>25.187499999999996</v>
      </c>
      <c r="P61">
        <f t="shared" si="8"/>
        <v>-25.187499999999996</v>
      </c>
      <c r="Q61">
        <f t="shared" si="9"/>
        <v>-17.969698790571748</v>
      </c>
      <c r="S61" s="12">
        <v>5.9</v>
      </c>
      <c r="T61" s="14">
        <f t="shared" si="4"/>
        <v>13.775103934686447</v>
      </c>
      <c r="U61" s="14">
        <f t="shared" si="5"/>
        <v>4.695983370450168</v>
      </c>
      <c r="V61" s="7">
        <f t="shared" si="7"/>
        <v>299.4659511684273</v>
      </c>
      <c r="W61" s="7">
        <f t="shared" si="6"/>
        <v>900</v>
      </c>
    </row>
    <row r="62" spans="6:23" ht="12.75">
      <c r="F62">
        <v>60</v>
      </c>
      <c r="G62" s="2">
        <f t="shared" si="0"/>
        <v>-28</v>
      </c>
      <c r="H62" s="2"/>
      <c r="I62" s="2"/>
      <c r="J62" s="2"/>
      <c r="N62">
        <f t="shared" si="1"/>
        <v>25.625</v>
      </c>
      <c r="P62">
        <f t="shared" si="8"/>
        <v>-25.625</v>
      </c>
      <c r="Q62">
        <f t="shared" si="9"/>
        <v>-18.314110745605163</v>
      </c>
      <c r="S62" s="12">
        <v>6</v>
      </c>
      <c r="T62" s="14">
        <f t="shared" si="4"/>
        <v>13.844151930499482</v>
      </c>
      <c r="U62" s="14">
        <f t="shared" si="5"/>
        <v>4.684935691120083</v>
      </c>
      <c r="V62" s="7">
        <f t="shared" si="7"/>
        <v>304.15088685954737</v>
      </c>
      <c r="W62" s="7">
        <f t="shared" si="6"/>
        <v>900</v>
      </c>
    </row>
    <row r="63" spans="6:23" ht="12.75">
      <c r="F63">
        <v>61</v>
      </c>
      <c r="G63" s="2">
        <f t="shared" si="0"/>
        <v>-27.300000000000004</v>
      </c>
      <c r="H63" s="2"/>
      <c r="I63" s="2"/>
      <c r="J63" s="2"/>
      <c r="N63">
        <f t="shared" si="1"/>
        <v>26.062499999999996</v>
      </c>
      <c r="P63">
        <f t="shared" si="8"/>
        <v>-26.062499999999996</v>
      </c>
      <c r="Q63">
        <f t="shared" si="9"/>
        <v>-18.652691987614116</v>
      </c>
      <c r="S63" s="12">
        <v>6.1</v>
      </c>
      <c r="T63" s="14">
        <f t="shared" si="4"/>
        <v>13.913546030831826</v>
      </c>
      <c r="U63" s="14">
        <f t="shared" si="5"/>
        <v>4.6738326350669075</v>
      </c>
      <c r="V63" s="7">
        <f t="shared" si="7"/>
        <v>308.82471949461427</v>
      </c>
      <c r="W63" s="7">
        <f t="shared" si="6"/>
        <v>900</v>
      </c>
    </row>
    <row r="64" spans="6:23" ht="12.75">
      <c r="F64">
        <v>62</v>
      </c>
      <c r="G64" s="2">
        <f t="shared" si="0"/>
        <v>-26.6</v>
      </c>
      <c r="H64" s="2"/>
      <c r="I64" s="2"/>
      <c r="J64" s="2"/>
      <c r="N64">
        <f t="shared" si="1"/>
        <v>26.499999999999996</v>
      </c>
      <c r="P64">
        <f t="shared" si="8"/>
        <v>-26.499999999999996</v>
      </c>
      <c r="Q64">
        <f t="shared" si="9"/>
        <v>-18.985636656277244</v>
      </c>
      <c r="S64" s="12">
        <v>6.2</v>
      </c>
      <c r="T64" s="14">
        <f t="shared" si="4"/>
        <v>13.983287970539607</v>
      </c>
      <c r="U64" s="14">
        <f t="shared" si="5"/>
        <v>4.662673924713663</v>
      </c>
      <c r="V64" s="7">
        <f t="shared" si="7"/>
        <v>313.48739341932793</v>
      </c>
      <c r="W64" s="7">
        <f t="shared" si="6"/>
        <v>900</v>
      </c>
    </row>
    <row r="65" spans="6:23" ht="12.75">
      <c r="F65">
        <v>63</v>
      </c>
      <c r="G65" s="2">
        <f t="shared" si="0"/>
        <v>-25.900000000000006</v>
      </c>
      <c r="H65" s="2"/>
      <c r="I65" s="2"/>
      <c r="J65" s="2"/>
      <c r="N65">
        <f t="shared" si="1"/>
        <v>26.937499999999996</v>
      </c>
      <c r="P65">
        <f t="shared" si="8"/>
        <v>-26.937499999999996</v>
      </c>
      <c r="Q65">
        <f t="shared" si="9"/>
        <v>-19.313129353713045</v>
      </c>
      <c r="S65" s="12">
        <v>6.3</v>
      </c>
      <c r="T65" s="14">
        <f t="shared" si="4"/>
        <v>14.05337949317495</v>
      </c>
      <c r="U65" s="14">
        <f t="shared" si="5"/>
        <v>4.651459281092008</v>
      </c>
      <c r="V65" s="7">
        <f t="shared" si="7"/>
        <v>318.13885270041993</v>
      </c>
      <c r="W65" s="7">
        <f t="shared" si="6"/>
        <v>900</v>
      </c>
    </row>
    <row r="66" spans="6:23" ht="12.75">
      <c r="F66">
        <v>64</v>
      </c>
      <c r="G66" s="2">
        <f t="shared" si="0"/>
        <v>-25.200000000000003</v>
      </c>
      <c r="H66" s="2"/>
      <c r="I66" s="2"/>
      <c r="J66" s="2"/>
      <c r="N66">
        <f t="shared" si="1"/>
        <v>27.374999999999996</v>
      </c>
      <c r="P66">
        <f t="shared" si="8"/>
        <v>-27.374999999999996</v>
      </c>
      <c r="Q66">
        <f t="shared" si="9"/>
        <v>-19.63534575916701</v>
      </c>
      <c r="S66" s="12">
        <v>6.4</v>
      </c>
      <c r="T66" s="14">
        <f t="shared" si="4"/>
        <v>14.123822351029569</v>
      </c>
      <c r="U66" s="14">
        <f t="shared" si="5"/>
        <v>4.640188423835269</v>
      </c>
      <c r="V66" s="7">
        <f t="shared" si="7"/>
        <v>322.7790411242552</v>
      </c>
      <c r="W66" s="7">
        <f t="shared" si="6"/>
        <v>900</v>
      </c>
    </row>
    <row r="67" spans="6:23" ht="12.75">
      <c r="F67">
        <v>65</v>
      </c>
      <c r="G67" s="2">
        <f aca="true" t="shared" si="10" ref="G67:G130">comienzo+n*punto</f>
        <v>-24.5</v>
      </c>
      <c r="H67" s="2"/>
      <c r="I67" s="2"/>
      <c r="J67" s="2"/>
      <c r="N67">
        <f aca="true" t="shared" si="11" ref="N67:N102">IF((d-(-t))/a&gt;=0,(d-(-t))/a,0)</f>
        <v>27.8125</v>
      </c>
      <c r="P67">
        <f aca="true" t="shared" si="12" ref="P67:P101">IF(-N$2:N$65536&gt;-PR,-N$2:N$65536,-PR)</f>
        <v>-27.8125</v>
      </c>
      <c r="Q67">
        <f t="shared" si="9"/>
        <v>-19.952453194962892</v>
      </c>
      <c r="S67" s="12">
        <v>6.5</v>
      </c>
      <c r="T67" s="14">
        <f aca="true" t="shared" si="13" ref="T67:T130">P0*e^(S67*s)</f>
        <v>14.194618305178578</v>
      </c>
      <c r="U67" s="14">
        <f aca="true" t="shared" si="14" ref="U67:U130">IF(AND(T67&lt;PR,T67&lt;Pmax),(d-a*T67)*0.1,0)</f>
        <v>4.6288610711714275</v>
      </c>
      <c r="V67" s="7">
        <f t="shared" si="7"/>
        <v>327.4079021954266</v>
      </c>
      <c r="W67" s="7">
        <f aca="true" t="shared" si="15" ref="W67:W130">R</f>
        <v>900</v>
      </c>
    </row>
    <row r="68" spans="6:23" ht="12.75">
      <c r="F68">
        <v>66</v>
      </c>
      <c r="G68" s="2">
        <f t="shared" si="10"/>
        <v>-23.800000000000004</v>
      </c>
      <c r="H68" s="2"/>
      <c r="I68" s="2"/>
      <c r="J68" s="2"/>
      <c r="N68">
        <f t="shared" si="11"/>
        <v>28.249999999999996</v>
      </c>
      <c r="P68">
        <f t="shared" si="12"/>
        <v>-28.249999999999996</v>
      </c>
      <c r="Q68">
        <f t="shared" si="9"/>
        <v>-20.26461114828271</v>
      </c>
      <c r="S68" s="12">
        <v>6.6</v>
      </c>
      <c r="T68" s="14">
        <f t="shared" si="13"/>
        <v>14.265769125524521</v>
      </c>
      <c r="U68" s="14">
        <f t="shared" si="14"/>
        <v>4.617476939916076</v>
      </c>
      <c r="V68" s="7">
        <f t="shared" si="7"/>
        <v>332.02537913534263</v>
      </c>
      <c r="W68" s="7">
        <f t="shared" si="15"/>
        <v>900</v>
      </c>
    </row>
    <row r="69" spans="6:23" ht="12.75">
      <c r="F69">
        <v>67</v>
      </c>
      <c r="G69" s="2">
        <f t="shared" si="10"/>
        <v>-23.1</v>
      </c>
      <c r="H69" s="2"/>
      <c r="I69" s="2"/>
      <c r="J69" s="2"/>
      <c r="N69">
        <f t="shared" si="11"/>
        <v>28.687499999999996</v>
      </c>
      <c r="P69">
        <f t="shared" si="12"/>
        <v>-28.687499999999996</v>
      </c>
      <c r="Q69">
        <f t="shared" si="9"/>
        <v>-20.571971752848988</v>
      </c>
      <c r="S69" s="12">
        <v>6.7</v>
      </c>
      <c r="T69" s="14">
        <f t="shared" si="13"/>
        <v>14.337276590841613</v>
      </c>
      <c r="U69" s="14">
        <f t="shared" si="14"/>
        <v>4.606035745465341</v>
      </c>
      <c r="V69" s="7">
        <f t="shared" si="7"/>
        <v>336.631414880808</v>
      </c>
      <c r="W69" s="7">
        <f t="shared" si="15"/>
        <v>900</v>
      </c>
    </row>
    <row r="70" spans="6:23" ht="12.75">
      <c r="F70">
        <v>68</v>
      </c>
      <c r="G70" s="2">
        <f t="shared" si="10"/>
        <v>-22.400000000000006</v>
      </c>
      <c r="H70" s="2"/>
      <c r="I70" s="2"/>
      <c r="J70" s="2"/>
      <c r="N70">
        <f t="shared" si="11"/>
        <v>29.124999999999996</v>
      </c>
      <c r="P70">
        <f t="shared" si="12"/>
        <v>-29.124999999999996</v>
      </c>
      <c r="Q70">
        <f t="shared" si="9"/>
        <v>-20.874680234151004</v>
      </c>
      <c r="S70" s="12">
        <v>6.8</v>
      </c>
      <c r="T70" s="14">
        <f t="shared" si="13"/>
        <v>14.409142488820208</v>
      </c>
      <c r="U70" s="14">
        <f t="shared" si="14"/>
        <v>4.594537201788767</v>
      </c>
      <c r="V70" s="7">
        <f t="shared" si="7"/>
        <v>341.22595208259673</v>
      </c>
      <c r="W70" s="7">
        <f t="shared" si="15"/>
        <v>900</v>
      </c>
    </row>
    <row r="71" spans="6:23" ht="12.75">
      <c r="F71">
        <v>69</v>
      </c>
      <c r="G71" s="2">
        <f t="shared" si="10"/>
        <v>-21.700000000000003</v>
      </c>
      <c r="H71" s="2"/>
      <c r="I71" s="2"/>
      <c r="J71" s="2"/>
      <c r="N71">
        <f t="shared" si="11"/>
        <v>29.562499999999996</v>
      </c>
      <c r="P71">
        <f t="shared" si="12"/>
        <v>-29.562499999999996</v>
      </c>
      <c r="Q71">
        <f t="shared" si="9"/>
        <v>-21.172875321476745</v>
      </c>
      <c r="S71" s="12">
        <v>6.9</v>
      </c>
      <c r="T71" s="14">
        <f t="shared" si="13"/>
        <v>14.481368616111503</v>
      </c>
      <c r="U71" s="14">
        <f t="shared" si="14"/>
        <v>4.582981021422159</v>
      </c>
      <c r="V71" s="7">
        <f aca="true" t="shared" si="16" ref="V71:V134">V70+U71</f>
        <v>345.8089331040189</v>
      </c>
      <c r="W71" s="7">
        <f t="shared" si="15"/>
        <v>900</v>
      </c>
    </row>
    <row r="72" spans="6:23" ht="12.75">
      <c r="F72">
        <v>70</v>
      </c>
      <c r="G72" s="2">
        <f t="shared" si="10"/>
        <v>-21</v>
      </c>
      <c r="H72" s="2"/>
      <c r="I72" s="2"/>
      <c r="J72" s="2"/>
      <c r="N72">
        <f t="shared" si="11"/>
        <v>30</v>
      </c>
      <c r="P72">
        <f t="shared" si="12"/>
        <v>-30</v>
      </c>
      <c r="Q72">
        <f t="shared" si="9"/>
        <v>-21.46668962967682</v>
      </c>
      <c r="S72" s="12">
        <v>7</v>
      </c>
      <c r="T72" s="14">
        <f t="shared" si="13"/>
        <v>14.553956778372438</v>
      </c>
      <c r="U72" s="14">
        <f t="shared" si="14"/>
        <v>4.57136691546041</v>
      </c>
      <c r="V72" s="7">
        <f t="shared" si="16"/>
        <v>350.3803000194793</v>
      </c>
      <c r="W72" s="7">
        <f t="shared" si="15"/>
        <v>900</v>
      </c>
    </row>
    <row r="73" spans="6:23" ht="12.75">
      <c r="F73">
        <v>71</v>
      </c>
      <c r="G73" s="2">
        <f t="shared" si="10"/>
        <v>-20.300000000000004</v>
      </c>
      <c r="H73" s="2"/>
      <c r="I73" s="2"/>
      <c r="J73" s="2"/>
      <c r="N73">
        <f t="shared" si="11"/>
        <v>30.437499999999996</v>
      </c>
      <c r="P73">
        <f t="shared" si="12"/>
        <v>-30.437499999999996</v>
      </c>
      <c r="Q73">
        <f t="shared" si="9"/>
        <v>-21.756250013289883</v>
      </c>
      <c r="S73" s="12">
        <v>7.1</v>
      </c>
      <c r="T73" s="14">
        <f t="shared" si="13"/>
        <v>14.626908790310848</v>
      </c>
      <c r="U73" s="14">
        <f t="shared" si="14"/>
        <v>4.559694593550264</v>
      </c>
      <c r="V73" s="7">
        <f t="shared" si="16"/>
        <v>354.93999461302957</v>
      </c>
      <c r="W73" s="7">
        <f t="shared" si="15"/>
        <v>900</v>
      </c>
    </row>
    <row r="74" spans="6:23" ht="12.75">
      <c r="F74">
        <v>72</v>
      </c>
      <c r="G74" s="2">
        <f t="shared" si="10"/>
        <v>-19.6</v>
      </c>
      <c r="H74" s="2"/>
      <c r="I74" s="2"/>
      <c r="J74" s="2"/>
      <c r="N74">
        <f t="shared" si="11"/>
        <v>30.874999999999996</v>
      </c>
      <c r="P74">
        <f t="shared" si="12"/>
        <v>-30.874999999999996</v>
      </c>
      <c r="Q74">
        <f t="shared" si="9"/>
        <v>-22.041677895396536</v>
      </c>
      <c r="S74" s="12">
        <v>7.2</v>
      </c>
      <c r="T74" s="14">
        <f t="shared" si="13"/>
        <v>14.700226475730842</v>
      </c>
      <c r="U74" s="14">
        <f t="shared" si="14"/>
        <v>4.5479637638830654</v>
      </c>
      <c r="V74" s="7">
        <f t="shared" si="16"/>
        <v>359.4879583769126</v>
      </c>
      <c r="W74" s="7">
        <f t="shared" si="15"/>
        <v>900</v>
      </c>
    </row>
    <row r="75" spans="6:23" ht="12.75">
      <c r="F75">
        <v>73</v>
      </c>
      <c r="G75" s="2">
        <f t="shared" si="10"/>
        <v>-18.900000000000006</v>
      </c>
      <c r="H75" s="2"/>
      <c r="I75" s="2"/>
      <c r="J75" s="2"/>
      <c r="N75">
        <f t="shared" si="11"/>
        <v>31.312499999999996</v>
      </c>
      <c r="P75">
        <f t="shared" si="12"/>
        <v>-31.312499999999996</v>
      </c>
      <c r="Q75">
        <f t="shared" si="9"/>
        <v>-22.323089573335384</v>
      </c>
      <c r="S75" s="12">
        <v>7.3</v>
      </c>
      <c r="T75" s="14">
        <f t="shared" si="13"/>
        <v>14.77391166757836</v>
      </c>
      <c r="U75" s="14">
        <f t="shared" si="14"/>
        <v>4.536174133187463</v>
      </c>
      <c r="V75" s="7">
        <f t="shared" si="16"/>
        <v>364.02413251010006</v>
      </c>
      <c r="W75" s="7">
        <f t="shared" si="15"/>
        <v>900</v>
      </c>
    </row>
    <row r="76" spans="6:23" ht="12.75">
      <c r="F76">
        <v>74</v>
      </c>
      <c r="G76" s="2">
        <f t="shared" si="10"/>
        <v>-18.200000000000003</v>
      </c>
      <c r="H76" s="2"/>
      <c r="I76" s="2"/>
      <c r="J76" s="2"/>
      <c r="N76">
        <f t="shared" si="11"/>
        <v>31.749999999999996</v>
      </c>
      <c r="P76">
        <f t="shared" si="12"/>
        <v>-31.749999999999996</v>
      </c>
      <c r="Q76">
        <f t="shared" si="9"/>
        <v>-22.600596503207726</v>
      </c>
      <c r="S76" s="12">
        <v>7.4</v>
      </c>
      <c r="T76" s="14">
        <f t="shared" si="13"/>
        <v>14.847966207987046</v>
      </c>
      <c r="U76" s="14">
        <f t="shared" si="14"/>
        <v>4.524325406722073</v>
      </c>
      <c r="V76" s="7">
        <f t="shared" si="16"/>
        <v>368.54845791682214</v>
      </c>
      <c r="W76" s="7">
        <f t="shared" si="15"/>
        <v>900</v>
      </c>
    </row>
    <row r="77" spans="6:23" ht="12.75">
      <c r="F77">
        <v>75</v>
      </c>
      <c r="G77" s="2">
        <f t="shared" si="10"/>
        <v>-17.5</v>
      </c>
      <c r="H77" s="2"/>
      <c r="I77" s="2"/>
      <c r="J77" s="2"/>
      <c r="N77">
        <f t="shared" si="11"/>
        <v>32.1875</v>
      </c>
      <c r="P77">
        <f t="shared" si="12"/>
        <v>-32.1875</v>
      </c>
      <c r="Q77">
        <f t="shared" si="9"/>
        <v>-22.874305564912817</v>
      </c>
      <c r="S77" s="12">
        <v>7.5</v>
      </c>
      <c r="T77" s="14">
        <f t="shared" si="13"/>
        <v>14.922391948324263</v>
      </c>
      <c r="U77" s="14">
        <f t="shared" si="14"/>
        <v>4.512417288268118</v>
      </c>
      <c r="V77" s="7">
        <f t="shared" si="16"/>
        <v>373.06087520509027</v>
      </c>
      <c r="W77" s="7">
        <f t="shared" si="15"/>
        <v>900</v>
      </c>
    </row>
    <row r="78" spans="6:23" ht="12.75">
      <c r="F78">
        <v>76</v>
      </c>
      <c r="G78" s="2">
        <f t="shared" si="10"/>
        <v>-16.800000000000004</v>
      </c>
      <c r="H78" s="2"/>
      <c r="I78" s="2"/>
      <c r="J78" s="2"/>
      <c r="N78">
        <f t="shared" si="11"/>
        <v>32.62499999999999</v>
      </c>
      <c r="P78">
        <f t="shared" si="12"/>
        <v>-32.62499999999999</v>
      </c>
      <c r="Q78">
        <f t="shared" si="9"/>
        <v>-23.14431930929086</v>
      </c>
      <c r="S78" s="12">
        <v>7.6</v>
      </c>
      <c r="T78" s="14">
        <f t="shared" si="13"/>
        <v>14.997190749237397</v>
      </c>
      <c r="U78" s="14">
        <f t="shared" si="14"/>
        <v>4.5004494801220165</v>
      </c>
      <c r="V78" s="7">
        <f t="shared" si="16"/>
        <v>377.5613246852123</v>
      </c>
      <c r="W78" s="7">
        <f t="shared" si="15"/>
        <v>900</v>
      </c>
    </row>
    <row r="79" spans="6:23" ht="12.75">
      <c r="F79">
        <v>77</v>
      </c>
      <c r="G79" s="2">
        <f t="shared" si="10"/>
        <v>-16.1</v>
      </c>
      <c r="H79" s="2"/>
      <c r="I79" s="2"/>
      <c r="J79" s="2"/>
      <c r="N79">
        <f t="shared" si="11"/>
        <v>33.0625</v>
      </c>
      <c r="P79">
        <f t="shared" si="12"/>
        <v>-33.0625</v>
      </c>
      <c r="Q79">
        <f t="shared" si="9"/>
        <v>-23.41073618880408</v>
      </c>
      <c r="S79" s="12">
        <v>7.7</v>
      </c>
      <c r="T79" s="14">
        <f t="shared" si="13"/>
        <v>15.072364480700365</v>
      </c>
      <c r="U79" s="14">
        <f t="shared" si="14"/>
        <v>4.4884216830879415</v>
      </c>
      <c r="V79" s="7">
        <f t="shared" si="16"/>
        <v>382.04974636830025</v>
      </c>
      <c r="W79" s="7">
        <f t="shared" si="15"/>
        <v>900</v>
      </c>
    </row>
    <row r="80" spans="6:23" ht="12.75">
      <c r="F80">
        <v>78</v>
      </c>
      <c r="G80" s="2">
        <f t="shared" si="10"/>
        <v>-15.400000000000006</v>
      </c>
      <c r="H80" s="2"/>
      <c r="I80" s="2"/>
      <c r="J80" s="2"/>
      <c r="N80">
        <f t="shared" si="11"/>
        <v>33.49999999999999</v>
      </c>
      <c r="P80">
        <f t="shared" si="12"/>
        <v>-33.49999999999999</v>
      </c>
      <c r="Q80">
        <f t="shared" si="9"/>
        <v>-23.673650773054128</v>
      </c>
      <c r="S80" s="12">
        <v>7.8</v>
      </c>
      <c r="T80" s="14">
        <f t="shared" si="13"/>
        <v>15.147915022060372</v>
      </c>
      <c r="U80" s="14">
        <f t="shared" si="14"/>
        <v>4.47633359647034</v>
      </c>
      <c r="V80" s="7">
        <f t="shared" si="16"/>
        <v>386.5260799647706</v>
      </c>
      <c r="W80" s="7">
        <f t="shared" si="15"/>
        <v>900</v>
      </c>
    </row>
    <row r="81" spans="6:23" ht="12.75">
      <c r="F81">
        <v>79</v>
      </c>
      <c r="G81" s="2">
        <f t="shared" si="10"/>
        <v>-14.700000000000003</v>
      </c>
      <c r="H81" s="2"/>
      <c r="I81" s="2"/>
      <c r="J81" s="2"/>
      <c r="N81">
        <f t="shared" si="11"/>
        <v>33.93749999999999</v>
      </c>
      <c r="P81">
        <f t="shared" si="12"/>
        <v>-33.93749999999999</v>
      </c>
      <c r="Q81">
        <f t="shared" si="9"/>
        <v>-23.933153950316797</v>
      </c>
      <c r="S81" s="12">
        <v>7.9</v>
      </c>
      <c r="T81" s="14">
        <f t="shared" si="13"/>
        <v>15.223844262084883</v>
      </c>
      <c r="U81" s="14">
        <f t="shared" si="14"/>
        <v>4.464184918066418</v>
      </c>
      <c r="V81" s="7">
        <f t="shared" si="16"/>
        <v>390.990264882837</v>
      </c>
      <c r="W81" s="7">
        <f t="shared" si="15"/>
        <v>900</v>
      </c>
    </row>
    <row r="82" spans="6:23" ht="12.75">
      <c r="F82">
        <v>80</v>
      </c>
      <c r="G82" s="2">
        <f t="shared" si="10"/>
        <v>-14</v>
      </c>
      <c r="H82" s="2"/>
      <c r="I82" s="2"/>
      <c r="J82" s="2"/>
      <c r="N82">
        <f t="shared" si="11"/>
        <v>34.375</v>
      </c>
      <c r="P82">
        <f t="shared" si="12"/>
        <v>-34.375</v>
      </c>
      <c r="Q82">
        <f t="shared" si="9"/>
        <v>-24.189333116168427</v>
      </c>
      <c r="S82" s="12">
        <v>8</v>
      </c>
      <c r="T82" s="14">
        <f t="shared" si="13"/>
        <v>15.300154099008857</v>
      </c>
      <c r="U82" s="14">
        <f t="shared" si="14"/>
        <v>4.4519753441585825</v>
      </c>
      <c r="V82" s="7">
        <f t="shared" si="16"/>
        <v>395.4422402269956</v>
      </c>
      <c r="W82" s="7">
        <f t="shared" si="15"/>
        <v>900</v>
      </c>
    </row>
    <row r="83" spans="6:23" ht="12.75">
      <c r="F83">
        <v>81</v>
      </c>
      <c r="G83" s="2">
        <f t="shared" si="10"/>
        <v>-13.300000000000004</v>
      </c>
      <c r="H83" s="2"/>
      <c r="I83" s="2"/>
      <c r="J83" s="2"/>
      <c r="N83">
        <f t="shared" si="11"/>
        <v>34.81249999999999</v>
      </c>
      <c r="P83">
        <f t="shared" si="12"/>
        <v>-34.4</v>
      </c>
      <c r="Q83">
        <f t="shared" si="9"/>
        <v>-24.203873284020766</v>
      </c>
      <c r="S83" s="12">
        <v>8.1</v>
      </c>
      <c r="T83" s="14">
        <f t="shared" si="13"/>
        <v>15.37684644058219</v>
      </c>
      <c r="U83" s="14">
        <f t="shared" si="14"/>
        <v>4.43970456950685</v>
      </c>
      <c r="V83" s="7">
        <f t="shared" si="16"/>
        <v>399.8819447965024</v>
      </c>
      <c r="W83" s="7">
        <f t="shared" si="15"/>
        <v>900</v>
      </c>
    </row>
    <row r="84" spans="6:23" ht="12.75">
      <c r="F84">
        <v>82</v>
      </c>
      <c r="G84" s="2">
        <f t="shared" si="10"/>
        <v>-12.600000000000001</v>
      </c>
      <c r="H84" s="2"/>
      <c r="I84" s="2"/>
      <c r="J84" s="2"/>
      <c r="N84">
        <f t="shared" si="11"/>
        <v>35.25</v>
      </c>
      <c r="P84">
        <f t="shared" si="12"/>
        <v>-34.4</v>
      </c>
      <c r="Q84">
        <f t="shared" si="9"/>
        <v>-24.203873284020766</v>
      </c>
      <c r="S84" s="12">
        <v>8.2</v>
      </c>
      <c r="T84" s="14">
        <f t="shared" si="13"/>
        <v>15.453923204117414</v>
      </c>
      <c r="U84" s="14">
        <f t="shared" si="14"/>
        <v>4.427372287341214</v>
      </c>
      <c r="V84" s="7">
        <f t="shared" si="16"/>
        <v>404.3093170838436</v>
      </c>
      <c r="W84" s="7">
        <f t="shared" si="15"/>
        <v>900</v>
      </c>
    </row>
    <row r="85" spans="6:23" ht="12.75">
      <c r="F85">
        <v>83</v>
      </c>
      <c r="G85" s="2">
        <f t="shared" si="10"/>
        <v>-11.900000000000006</v>
      </c>
      <c r="H85" s="2"/>
      <c r="I85" s="2"/>
      <c r="J85" s="2"/>
      <c r="N85">
        <f t="shared" si="11"/>
        <v>35.68749999999999</v>
      </c>
      <c r="P85">
        <f t="shared" si="12"/>
        <v>-34.4</v>
      </c>
      <c r="Q85">
        <f t="shared" si="9"/>
        <v>-24.203873284020766</v>
      </c>
      <c r="S85" s="12">
        <v>8.3</v>
      </c>
      <c r="T85" s="14">
        <f t="shared" si="13"/>
        <v>15.531386316537636</v>
      </c>
      <c r="U85" s="14">
        <f t="shared" si="14"/>
        <v>4.414978189353978</v>
      </c>
      <c r="V85" s="7">
        <f t="shared" si="16"/>
        <v>408.7242952731976</v>
      </c>
      <c r="W85" s="7">
        <f t="shared" si="15"/>
        <v>900</v>
      </c>
    </row>
    <row r="86" spans="6:23" ht="12.75">
      <c r="F86">
        <v>84</v>
      </c>
      <c r="G86" s="2">
        <f t="shared" si="10"/>
        <v>-11.200000000000003</v>
      </c>
      <c r="H86" s="2"/>
      <c r="I86" s="2"/>
      <c r="J86" s="2"/>
      <c r="N86">
        <f t="shared" si="11"/>
        <v>36.12499999999999</v>
      </c>
      <c r="P86">
        <f t="shared" si="12"/>
        <v>-34.4</v>
      </c>
      <c r="Q86">
        <f t="shared" si="9"/>
        <v>-24.203873284020766</v>
      </c>
      <c r="S86" s="12">
        <v>8.4</v>
      </c>
      <c r="T86" s="14">
        <f t="shared" si="13"/>
        <v>15.609237714424697</v>
      </c>
      <c r="U86" s="14">
        <f t="shared" si="14"/>
        <v>4.402521965692048</v>
      </c>
      <c r="V86" s="7">
        <f t="shared" si="16"/>
        <v>413.12681723888966</v>
      </c>
      <c r="W86" s="7">
        <f t="shared" si="15"/>
        <v>900</v>
      </c>
    </row>
    <row r="87" spans="6:23" ht="12.75">
      <c r="F87">
        <v>85</v>
      </c>
      <c r="G87" s="2">
        <f t="shared" si="10"/>
        <v>-10.500000000000007</v>
      </c>
      <c r="H87" s="2"/>
      <c r="I87" s="2"/>
      <c r="J87" s="2"/>
      <c r="N87">
        <f t="shared" si="11"/>
        <v>36.56249999999999</v>
      </c>
      <c r="P87">
        <f t="shared" si="12"/>
        <v>-34.4</v>
      </c>
      <c r="Q87">
        <f t="shared" si="9"/>
        <v>-24.203873284020766</v>
      </c>
      <c r="S87" s="12">
        <v>8.5</v>
      </c>
      <c r="T87" s="14">
        <f t="shared" si="13"/>
        <v>15.6874793440676</v>
      </c>
      <c r="U87" s="14">
        <f t="shared" si="14"/>
        <v>4.390003304949184</v>
      </c>
      <c r="V87" s="7">
        <f t="shared" si="16"/>
        <v>417.51682054383883</v>
      </c>
      <c r="W87" s="7">
        <f t="shared" si="15"/>
        <v>900</v>
      </c>
    </row>
    <row r="88" spans="6:23" ht="12.75">
      <c r="F88">
        <v>86</v>
      </c>
      <c r="G88" s="2">
        <f t="shared" si="10"/>
        <v>-9.800000000000004</v>
      </c>
      <c r="H88" s="2"/>
      <c r="I88" s="2"/>
      <c r="J88" s="2"/>
      <c r="N88">
        <f t="shared" si="11"/>
        <v>36.99999999999999</v>
      </c>
      <c r="P88">
        <f t="shared" si="12"/>
        <v>-34.4</v>
      </c>
      <c r="Q88">
        <f t="shared" si="9"/>
        <v>-24.203873284020766</v>
      </c>
      <c r="S88" s="12">
        <v>8.6</v>
      </c>
      <c r="T88" s="14">
        <f t="shared" si="13"/>
        <v>15.766113161511162</v>
      </c>
      <c r="U88" s="14">
        <f t="shared" si="14"/>
        <v>4.377421894158213</v>
      </c>
      <c r="V88" s="7">
        <f t="shared" si="16"/>
        <v>421.89424243799704</v>
      </c>
      <c r="W88" s="7">
        <f t="shared" si="15"/>
        <v>900</v>
      </c>
    </row>
    <row r="89" spans="6:23" ht="12.75">
      <c r="F89">
        <v>87</v>
      </c>
      <c r="G89" s="2">
        <f t="shared" si="10"/>
        <v>-9.100000000000001</v>
      </c>
      <c r="H89" s="2"/>
      <c r="I89" s="2"/>
      <c r="J89" s="2"/>
      <c r="N89">
        <f t="shared" si="11"/>
        <v>37.4375</v>
      </c>
      <c r="P89">
        <f t="shared" si="12"/>
        <v>-34.4</v>
      </c>
      <c r="Q89">
        <f t="shared" si="9"/>
        <v>-24.203873284020766</v>
      </c>
      <c r="S89" s="12">
        <v>8.7</v>
      </c>
      <c r="T89" s="14">
        <f t="shared" si="13"/>
        <v>15.845141132604912</v>
      </c>
      <c r="U89" s="14">
        <f t="shared" si="14"/>
        <v>4.3647774187832145</v>
      </c>
      <c r="V89" s="7">
        <f t="shared" si="16"/>
        <v>426.25901985678024</v>
      </c>
      <c r="W89" s="7">
        <f t="shared" si="15"/>
        <v>900</v>
      </c>
    </row>
    <row r="90" spans="6:23" ht="12.75">
      <c r="F90">
        <v>88</v>
      </c>
      <c r="G90" s="2">
        <f t="shared" si="10"/>
        <v>-8.400000000000006</v>
      </c>
      <c r="H90" s="2"/>
      <c r="I90" s="2"/>
      <c r="J90" s="2"/>
      <c r="N90">
        <f t="shared" si="11"/>
        <v>37.87499999999999</v>
      </c>
      <c r="P90">
        <f t="shared" si="12"/>
        <v>-34.4</v>
      </c>
      <c r="Q90">
        <f t="shared" si="9"/>
        <v>-24.203873284020766</v>
      </c>
      <c r="S90" s="12">
        <v>8.8</v>
      </c>
      <c r="T90" s="14">
        <f t="shared" si="13"/>
        <v>15.92456523305225</v>
      </c>
      <c r="U90" s="14">
        <f t="shared" si="14"/>
        <v>4.35206956271164</v>
      </c>
      <c r="V90" s="7">
        <f t="shared" si="16"/>
        <v>430.61108941949186</v>
      </c>
      <c r="W90" s="7">
        <f t="shared" si="15"/>
        <v>900</v>
      </c>
    </row>
    <row r="91" spans="6:23" ht="12.75">
      <c r="F91">
        <v>89</v>
      </c>
      <c r="G91" s="2">
        <f t="shared" si="10"/>
        <v>-7.700000000000003</v>
      </c>
      <c r="H91" s="2"/>
      <c r="I91" s="2"/>
      <c r="J91" s="2"/>
      <c r="N91">
        <f t="shared" si="11"/>
        <v>38.31249999999999</v>
      </c>
      <c r="P91">
        <f t="shared" si="12"/>
        <v>-34.4</v>
      </c>
      <c r="Q91">
        <f t="shared" si="9"/>
        <v>-24.203873284020766</v>
      </c>
      <c r="S91" s="12">
        <v>8.9</v>
      </c>
      <c r="T91" s="14">
        <f t="shared" si="13"/>
        <v>16.00438744845982</v>
      </c>
      <c r="U91" s="14">
        <f t="shared" si="14"/>
        <v>4.33929800824643</v>
      </c>
      <c r="V91" s="7">
        <f t="shared" si="16"/>
        <v>434.9503874277383</v>
      </c>
      <c r="W91" s="7">
        <f t="shared" si="15"/>
        <v>900</v>
      </c>
    </row>
    <row r="92" spans="6:23" ht="12.75">
      <c r="F92">
        <v>90</v>
      </c>
      <c r="G92" s="2">
        <f t="shared" si="10"/>
        <v>-7.000000000000007</v>
      </c>
      <c r="H92" s="2"/>
      <c r="I92" s="2"/>
      <c r="J92" s="2"/>
      <c r="N92">
        <f t="shared" si="11"/>
        <v>38.74999999999999</v>
      </c>
      <c r="P92">
        <f t="shared" si="12"/>
        <v>-34.4</v>
      </c>
      <c r="Q92">
        <f t="shared" si="9"/>
        <v>-24.203873284020766</v>
      </c>
      <c r="S92" s="12">
        <v>9</v>
      </c>
      <c r="T92" s="14">
        <f t="shared" si="13"/>
        <v>16.08460977438716</v>
      </c>
      <c r="U92" s="14">
        <f t="shared" si="14"/>
        <v>4.326462436098054</v>
      </c>
      <c r="V92" s="7">
        <f t="shared" si="16"/>
        <v>439.27684986383633</v>
      </c>
      <c r="W92" s="7">
        <f t="shared" si="15"/>
        <v>900</v>
      </c>
    </row>
    <row r="93" spans="6:23" ht="12.75">
      <c r="F93">
        <v>91</v>
      </c>
      <c r="G93" s="2">
        <f t="shared" si="10"/>
        <v>-6.300000000000004</v>
      </c>
      <c r="H93" s="2"/>
      <c r="I93" s="2"/>
      <c r="J93" s="2"/>
      <c r="N93">
        <f t="shared" si="11"/>
        <v>39.18749999999999</v>
      </c>
      <c r="P93">
        <f t="shared" si="12"/>
        <v>-34.4</v>
      </c>
      <c r="Q93">
        <f t="shared" si="9"/>
        <v>-24.203873284020766</v>
      </c>
      <c r="S93" s="12">
        <v>9.1</v>
      </c>
      <c r="T93" s="14">
        <f t="shared" si="13"/>
        <v>16.165234216396602</v>
      </c>
      <c r="U93" s="14">
        <f t="shared" si="14"/>
        <v>4.313562525376544</v>
      </c>
      <c r="V93" s="7">
        <f t="shared" si="16"/>
        <v>443.5904123892129</v>
      </c>
      <c r="W93" s="7">
        <f t="shared" si="15"/>
        <v>900</v>
      </c>
    </row>
    <row r="94" spans="6:23" ht="12.75">
      <c r="F94">
        <v>92</v>
      </c>
      <c r="G94" s="2">
        <f t="shared" si="10"/>
        <v>-5.6000000000000085</v>
      </c>
      <c r="H94" s="2"/>
      <c r="I94" s="2"/>
      <c r="J94" s="2"/>
      <c r="N94">
        <f t="shared" si="11"/>
        <v>39.62499999999999</v>
      </c>
      <c r="P94">
        <f t="shared" si="12"/>
        <v>-34.4</v>
      </c>
      <c r="Q94">
        <f t="shared" si="9"/>
        <v>-24.203873284020766</v>
      </c>
      <c r="S94" s="12">
        <v>9.2</v>
      </c>
      <c r="T94" s="14">
        <f t="shared" si="13"/>
        <v>16.24626279010339</v>
      </c>
      <c r="U94" s="14">
        <f t="shared" si="14"/>
        <v>4.300597953583457</v>
      </c>
      <c r="V94" s="7">
        <f t="shared" si="16"/>
        <v>447.89101034279633</v>
      </c>
      <c r="W94" s="7">
        <f t="shared" si="15"/>
        <v>900</v>
      </c>
    </row>
    <row r="95" spans="6:23" ht="12.75">
      <c r="F95">
        <v>93</v>
      </c>
      <c r="G95" s="2">
        <f t="shared" si="10"/>
        <v>-4.900000000000006</v>
      </c>
      <c r="H95" s="2"/>
      <c r="I95" s="2"/>
      <c r="J95" s="2"/>
      <c r="N95">
        <f t="shared" si="11"/>
        <v>40.06249999999999</v>
      </c>
      <c r="P95">
        <f t="shared" si="12"/>
        <v>-34.4</v>
      </c>
      <c r="Q95">
        <f t="shared" si="9"/>
        <v>-24.203873284020766</v>
      </c>
      <c r="S95" s="12">
        <v>9.3</v>
      </c>
      <c r="T95" s="14">
        <f t="shared" si="13"/>
        <v>16.3276975212261</v>
      </c>
      <c r="U95" s="14">
        <f t="shared" si="14"/>
        <v>4.287568396603824</v>
      </c>
      <c r="V95" s="7">
        <f t="shared" si="16"/>
        <v>452.17857873940017</v>
      </c>
      <c r="W95" s="7">
        <f t="shared" si="15"/>
        <v>900</v>
      </c>
    </row>
    <row r="96" spans="6:23" ht="12.75">
      <c r="F96">
        <v>94</v>
      </c>
      <c r="G96" s="2">
        <f t="shared" si="10"/>
        <v>-4.200000000000003</v>
      </c>
      <c r="H96" s="2"/>
      <c r="I96" s="2"/>
      <c r="J96" s="2"/>
      <c r="N96">
        <f t="shared" si="11"/>
        <v>40.49999999999999</v>
      </c>
      <c r="P96">
        <f t="shared" si="12"/>
        <v>-34.4</v>
      </c>
      <c r="Q96">
        <f t="shared" si="9"/>
        <v>-24.203873284020766</v>
      </c>
      <c r="S96" s="12">
        <v>9.4</v>
      </c>
      <c r="T96" s="14">
        <f t="shared" si="13"/>
        <v>16.409540445637234</v>
      </c>
      <c r="U96" s="14">
        <f t="shared" si="14"/>
        <v>4.274473528698043</v>
      </c>
      <c r="V96" s="7">
        <f t="shared" si="16"/>
        <v>456.4530522680982</v>
      </c>
      <c r="W96" s="7">
        <f t="shared" si="15"/>
        <v>900</v>
      </c>
    </row>
    <row r="97" spans="6:23" ht="12.75">
      <c r="F97">
        <v>95</v>
      </c>
      <c r="G97" s="2">
        <f t="shared" si="10"/>
        <v>-3.5</v>
      </c>
      <c r="H97" s="2"/>
      <c r="I97" s="2"/>
      <c r="J97" s="2"/>
      <c r="N97">
        <f t="shared" si="11"/>
        <v>40.9375</v>
      </c>
      <c r="P97">
        <f t="shared" si="12"/>
        <v>-34.4</v>
      </c>
      <c r="Q97">
        <f t="shared" si="9"/>
        <v>-24.203873284020766</v>
      </c>
      <c r="S97" s="12">
        <v>9.5</v>
      </c>
      <c r="T97" s="14">
        <f t="shared" si="13"/>
        <v>16.491793609414177</v>
      </c>
      <c r="U97" s="14">
        <f t="shared" si="14"/>
        <v>4.261313022493732</v>
      </c>
      <c r="V97" s="7">
        <f t="shared" si="16"/>
        <v>460.7143652905919</v>
      </c>
      <c r="W97" s="7">
        <f t="shared" si="15"/>
        <v>900</v>
      </c>
    </row>
    <row r="98" spans="6:23" ht="12.75">
      <c r="F98">
        <v>96</v>
      </c>
      <c r="G98" s="2">
        <f t="shared" si="10"/>
        <v>-2.8000000000000114</v>
      </c>
      <c r="H98" s="2"/>
      <c r="I98" s="2"/>
      <c r="J98" s="2"/>
      <c r="N98">
        <f t="shared" si="11"/>
        <v>41.37499999999999</v>
      </c>
      <c r="P98">
        <f t="shared" si="12"/>
        <v>-34.4</v>
      </c>
      <c r="Q98">
        <f t="shared" si="9"/>
        <v>-24.203873284020766</v>
      </c>
      <c r="S98" s="12">
        <v>9.6</v>
      </c>
      <c r="T98" s="14">
        <f t="shared" si="13"/>
        <v>16.5744590688903</v>
      </c>
      <c r="U98" s="14">
        <f t="shared" si="14"/>
        <v>4.248086548977553</v>
      </c>
      <c r="V98" s="7">
        <f t="shared" si="16"/>
        <v>464.96245183956944</v>
      </c>
      <c r="W98" s="7">
        <f t="shared" si="15"/>
        <v>900</v>
      </c>
    </row>
    <row r="99" spans="6:23" ht="12.75">
      <c r="F99">
        <v>97</v>
      </c>
      <c r="G99" s="2">
        <f t="shared" si="10"/>
        <v>-2.1000000000000085</v>
      </c>
      <c r="H99" s="2"/>
      <c r="I99" s="2"/>
      <c r="J99" s="2"/>
      <c r="N99">
        <f t="shared" si="11"/>
        <v>41.81249999999999</v>
      </c>
      <c r="P99">
        <f t="shared" si="12"/>
        <v>-34.4</v>
      </c>
      <c r="Q99">
        <f t="shared" si="9"/>
        <v>-24.203873284020766</v>
      </c>
      <c r="S99" s="12">
        <v>9.7</v>
      </c>
      <c r="T99" s="14">
        <f t="shared" si="13"/>
        <v>16.6575388907064</v>
      </c>
      <c r="U99" s="14">
        <f t="shared" si="14"/>
        <v>4.234793777486976</v>
      </c>
      <c r="V99" s="7">
        <f t="shared" si="16"/>
        <v>469.1972456170564</v>
      </c>
      <c r="W99" s="7">
        <f t="shared" si="15"/>
        <v>900</v>
      </c>
    </row>
    <row r="100" spans="6:23" ht="12.75">
      <c r="F100">
        <v>98</v>
      </c>
      <c r="G100" s="2">
        <f t="shared" si="10"/>
        <v>-1.4000000000000057</v>
      </c>
      <c r="H100" s="2"/>
      <c r="I100" s="2"/>
      <c r="J100" s="2"/>
      <c r="N100">
        <f t="shared" si="11"/>
        <v>42.24999999999999</v>
      </c>
      <c r="P100">
        <f t="shared" si="12"/>
        <v>-34.4</v>
      </c>
      <c r="Q100">
        <f t="shared" si="9"/>
        <v>-24.203873284020766</v>
      </c>
      <c r="S100" s="12">
        <v>9.8</v>
      </c>
      <c r="T100" s="14">
        <f t="shared" si="13"/>
        <v>16.741035151862352</v>
      </c>
      <c r="U100" s="14">
        <f t="shared" si="14"/>
        <v>4.221434375702024</v>
      </c>
      <c r="V100" s="7">
        <f t="shared" si="16"/>
        <v>473.4186799927584</v>
      </c>
      <c r="W100" s="7">
        <f t="shared" si="15"/>
        <v>900</v>
      </c>
    </row>
    <row r="101" spans="6:23" ht="12.75">
      <c r="F101">
        <v>99</v>
      </c>
      <c r="G101" s="2">
        <f t="shared" si="10"/>
        <v>-0.7000000000000028</v>
      </c>
      <c r="H101" s="2"/>
      <c r="I101" s="2"/>
      <c r="J101" s="2"/>
      <c r="N101">
        <f t="shared" si="11"/>
        <v>42.68749999999999</v>
      </c>
      <c r="P101">
        <f t="shared" si="12"/>
        <v>-34.4</v>
      </c>
      <c r="Q101">
        <f t="shared" si="9"/>
        <v>-24.203873284020766</v>
      </c>
      <c r="S101" s="12">
        <v>9.9</v>
      </c>
      <c r="T101" s="14">
        <f t="shared" si="13"/>
        <v>16.82494993976903</v>
      </c>
      <c r="U101" s="14">
        <f t="shared" si="14"/>
        <v>4.208008009636955</v>
      </c>
      <c r="V101" s="7">
        <f t="shared" si="16"/>
        <v>477.6266880023954</v>
      </c>
      <c r="W101" s="7">
        <f t="shared" si="15"/>
        <v>900</v>
      </c>
    </row>
    <row r="102" spans="6:23" ht="12.75">
      <c r="F102">
        <v>100</v>
      </c>
      <c r="G102" s="2">
        <f t="shared" si="10"/>
        <v>0</v>
      </c>
      <c r="H102" s="2">
        <f>-MR</f>
        <v>-24.20387328402077</v>
      </c>
      <c r="I102" s="2">
        <f>-MA</f>
        <v>-24.200000000000074</v>
      </c>
      <c r="J102" s="2"/>
      <c r="N102">
        <f t="shared" si="11"/>
        <v>43.125</v>
      </c>
      <c r="O102">
        <f>R</f>
        <v>900</v>
      </c>
      <c r="S102" s="12">
        <v>10</v>
      </c>
      <c r="T102" s="14">
        <f t="shared" si="13"/>
        <v>16.9092853523005</v>
      </c>
      <c r="U102" s="14">
        <f t="shared" si="14"/>
        <v>4.19451434363192</v>
      </c>
      <c r="V102" s="7">
        <f t="shared" si="16"/>
        <v>481.8212023460273</v>
      </c>
      <c r="W102" s="7">
        <f t="shared" si="15"/>
        <v>900</v>
      </c>
    </row>
    <row r="103" spans="6:23" ht="12.75">
      <c r="F103">
        <v>101</v>
      </c>
      <c r="G103" s="2">
        <f t="shared" si="10"/>
        <v>0.6999999999999886</v>
      </c>
      <c r="H103" s="2"/>
      <c r="I103" s="2"/>
      <c r="J103" s="2">
        <v>7.76714781599717</v>
      </c>
      <c r="K103" s="1">
        <f>P0*e^(s*t)</f>
        <v>10.62131573344893</v>
      </c>
      <c r="L103" s="1">
        <v>34.4</v>
      </c>
      <c r="M103" s="1">
        <f>PR</f>
        <v>34.4</v>
      </c>
      <c r="O103">
        <f aca="true" t="shared" si="17" ref="O103:O166">R</f>
        <v>900</v>
      </c>
      <c r="S103" s="12">
        <v>10.1</v>
      </c>
      <c r="T103" s="14">
        <f t="shared" si="13"/>
        <v>16.99404349784647</v>
      </c>
      <c r="U103" s="14">
        <f t="shared" si="14"/>
        <v>4.180953040344565</v>
      </c>
      <c r="V103" s="7">
        <f t="shared" si="16"/>
        <v>486.00215538637184</v>
      </c>
      <c r="W103" s="7">
        <f t="shared" si="15"/>
        <v>900</v>
      </c>
    </row>
    <row r="104" spans="6:23" ht="12.75">
      <c r="F104">
        <v>102</v>
      </c>
      <c r="G104" s="2">
        <f t="shared" si="10"/>
        <v>1.3999999999999915</v>
      </c>
      <c r="H104" s="2"/>
      <c r="I104" s="2"/>
      <c r="J104" s="2">
        <v>8.04381135940662</v>
      </c>
      <c r="K104" s="1">
        <f aca="true" t="shared" si="18" ref="K104:K167">P0*e^(s*t)</f>
        <v>10.999643906943238</v>
      </c>
      <c r="L104" s="1">
        <v>34.4</v>
      </c>
      <c r="M104" s="1">
        <f aca="true" t="shared" si="19" ref="M104:M167">PR</f>
        <v>34.4</v>
      </c>
      <c r="O104">
        <f t="shared" si="17"/>
        <v>900</v>
      </c>
      <c r="S104" s="12">
        <v>10.2</v>
      </c>
      <c r="T104" s="14">
        <f t="shared" si="13"/>
        <v>17.079226495364992</v>
      </c>
      <c r="U104" s="14">
        <f t="shared" si="14"/>
        <v>4.167323760741602</v>
      </c>
      <c r="V104" s="7">
        <f t="shared" si="16"/>
        <v>490.16947914711346</v>
      </c>
      <c r="W104" s="7">
        <f t="shared" si="15"/>
        <v>900</v>
      </c>
    </row>
    <row r="105" spans="6:23" ht="12.75">
      <c r="F105">
        <v>103</v>
      </c>
      <c r="G105" s="2">
        <f t="shared" si="10"/>
        <v>2.0999999999999943</v>
      </c>
      <c r="H105" s="2"/>
      <c r="I105" s="2"/>
      <c r="J105" s="2">
        <v>8.330329577667786</v>
      </c>
      <c r="K105" s="1">
        <f t="shared" si="18"/>
        <v>11.391448019808108</v>
      </c>
      <c r="L105" s="1">
        <v>34.4</v>
      </c>
      <c r="M105" s="1">
        <f t="shared" si="19"/>
        <v>34.4</v>
      </c>
      <c r="O105">
        <f t="shared" si="17"/>
        <v>900</v>
      </c>
      <c r="S105" s="12">
        <v>10.3</v>
      </c>
      <c r="T105" s="14">
        <f t="shared" si="13"/>
        <v>17.164836474435447</v>
      </c>
      <c r="U105" s="14">
        <f t="shared" si="14"/>
        <v>4.153626164090329</v>
      </c>
      <c r="V105" s="7">
        <f t="shared" si="16"/>
        <v>494.3231053112038</v>
      </c>
      <c r="W105" s="7">
        <f t="shared" si="15"/>
        <v>900</v>
      </c>
    </row>
    <row r="106" spans="6:23" ht="12.75">
      <c r="F106">
        <v>104</v>
      </c>
      <c r="G106" s="2">
        <f t="shared" si="10"/>
        <v>2.799999999999997</v>
      </c>
      <c r="H106" s="2"/>
      <c r="I106" s="2"/>
      <c r="J106" s="2">
        <v>8.627053491429201</v>
      </c>
      <c r="K106" s="1">
        <f t="shared" si="18"/>
        <v>11.79720808107972</v>
      </c>
      <c r="L106" s="1">
        <v>34.4</v>
      </c>
      <c r="M106" s="1">
        <f t="shared" si="19"/>
        <v>34.4</v>
      </c>
      <c r="O106">
        <f t="shared" si="17"/>
        <v>900</v>
      </c>
      <c r="S106" s="12">
        <v>10.4</v>
      </c>
      <c r="T106" s="14">
        <f t="shared" si="13"/>
        <v>17.25087557531176</v>
      </c>
      <c r="U106" s="14">
        <f t="shared" si="14"/>
        <v>4.139859907950118</v>
      </c>
      <c r="V106" s="7">
        <f t="shared" si="16"/>
        <v>498.4629652191539</v>
      </c>
      <c r="W106" s="7">
        <f t="shared" si="15"/>
        <v>900</v>
      </c>
    </row>
    <row r="107" spans="6:23" ht="12.75">
      <c r="F107">
        <v>105</v>
      </c>
      <c r="G107" s="2">
        <f t="shared" si="10"/>
        <v>3.5</v>
      </c>
      <c r="H107" s="2"/>
      <c r="I107" s="2"/>
      <c r="J107" s="2">
        <v>8.934346624592685</v>
      </c>
      <c r="K107" s="1">
        <f t="shared" si="18"/>
        <v>12.217421197576343</v>
      </c>
      <c r="L107" s="1">
        <v>34.4</v>
      </c>
      <c r="M107" s="1">
        <f t="shared" si="19"/>
        <v>34.4</v>
      </c>
      <c r="O107">
        <f t="shared" si="17"/>
        <v>900</v>
      </c>
      <c r="S107" s="12">
        <v>10.5</v>
      </c>
      <c r="T107" s="14">
        <f t="shared" si="13"/>
        <v>17.337345948975944</v>
      </c>
      <c r="U107" s="14">
        <f t="shared" si="14"/>
        <v>4.126024648163849</v>
      </c>
      <c r="V107" s="7">
        <f t="shared" si="16"/>
        <v>502.58898986731776</v>
      </c>
      <c r="W107" s="7">
        <f t="shared" si="15"/>
        <v>900</v>
      </c>
    </row>
    <row r="108" spans="6:23" ht="12.75">
      <c r="F108">
        <v>106</v>
      </c>
      <c r="G108" s="2">
        <f t="shared" si="10"/>
        <v>4.199999999999989</v>
      </c>
      <c r="H108" s="2"/>
      <c r="I108" s="2"/>
      <c r="J108" s="2">
        <v>9.252585449675566</v>
      </c>
      <c r="K108" s="1">
        <f t="shared" si="18"/>
        <v>12.652602182916347</v>
      </c>
      <c r="L108" s="1">
        <v>34.4</v>
      </c>
      <c r="M108" s="1">
        <f t="shared" si="19"/>
        <v>34.4</v>
      </c>
      <c r="O108">
        <f t="shared" si="17"/>
        <v>900</v>
      </c>
      <c r="S108" s="12">
        <v>10.6</v>
      </c>
      <c r="T108" s="14">
        <f t="shared" si="13"/>
        <v>17.424249757191838</v>
      </c>
      <c r="U108" s="14">
        <f t="shared" si="14"/>
        <v>4.112120038849306</v>
      </c>
      <c r="V108" s="7">
        <f t="shared" si="16"/>
        <v>506.70110990616706</v>
      </c>
      <c r="W108" s="7">
        <f t="shared" si="15"/>
        <v>900</v>
      </c>
    </row>
    <row r="109" spans="6:23" ht="12.75">
      <c r="F109">
        <v>107</v>
      </c>
      <c r="G109" s="2">
        <f t="shared" si="10"/>
        <v>4.8999999999999915</v>
      </c>
      <c r="H109" s="2"/>
      <c r="I109" s="2"/>
      <c r="J109" s="2">
        <v>9.58215984903664</v>
      </c>
      <c r="K109" s="1">
        <f t="shared" si="18"/>
        <v>13.103284188229306</v>
      </c>
      <c r="L109" s="1">
        <v>34.4</v>
      </c>
      <c r="M109" s="1">
        <f t="shared" si="19"/>
        <v>34.4</v>
      </c>
      <c r="O109">
        <f t="shared" si="17"/>
        <v>900</v>
      </c>
      <c r="S109" s="12">
        <v>10.7</v>
      </c>
      <c r="T109" s="14">
        <f t="shared" si="13"/>
        <v>17.511589172559177</v>
      </c>
      <c r="U109" s="14">
        <f t="shared" si="14"/>
        <v>4.098145732390532</v>
      </c>
      <c r="V109" s="7">
        <f t="shared" si="16"/>
        <v>510.7992556385576</v>
      </c>
      <c r="W109" s="7">
        <f t="shared" si="15"/>
        <v>900</v>
      </c>
    </row>
    <row r="110" spans="6:23" ht="12.75">
      <c r="F110">
        <v>108</v>
      </c>
      <c r="G110" s="2">
        <f t="shared" si="10"/>
        <v>5.599999999999994</v>
      </c>
      <c r="H110" s="2"/>
      <c r="I110" s="2"/>
      <c r="J110" s="2">
        <v>9.923473592530769</v>
      </c>
      <c r="K110" s="1">
        <f t="shared" si="18"/>
        <v>13.570019355332741</v>
      </c>
      <c r="L110" s="1">
        <v>34.4</v>
      </c>
      <c r="M110" s="1">
        <f t="shared" si="19"/>
        <v>34.4</v>
      </c>
      <c r="O110">
        <f t="shared" si="17"/>
        <v>900</v>
      </c>
      <c r="S110" s="12">
        <v>10.8</v>
      </c>
      <c r="T110" s="14">
        <f t="shared" si="13"/>
        <v>17.59936637856789</v>
      </c>
      <c r="U110" s="14">
        <f t="shared" si="14"/>
        <v>4.084101379429137</v>
      </c>
      <c r="V110" s="7">
        <f t="shared" si="16"/>
        <v>514.8833570179868</v>
      </c>
      <c r="W110" s="7">
        <f t="shared" si="15"/>
        <v>900</v>
      </c>
    </row>
    <row r="111" spans="6:23" ht="12.75">
      <c r="F111">
        <v>109</v>
      </c>
      <c r="G111" s="2">
        <f t="shared" si="10"/>
        <v>6.299999999999997</v>
      </c>
      <c r="H111" s="2"/>
      <c r="I111" s="2"/>
      <c r="J111" s="2">
        <v>10.276944832177467</v>
      </c>
      <c r="K111" s="1">
        <f t="shared" si="18"/>
        <v>14.053379493174948</v>
      </c>
      <c r="L111" s="1">
        <v>34.4</v>
      </c>
      <c r="M111" s="1">
        <f t="shared" si="19"/>
        <v>34.4</v>
      </c>
      <c r="O111">
        <f t="shared" si="17"/>
        <v>900</v>
      </c>
      <c r="S111" s="12">
        <v>10.9</v>
      </c>
      <c r="T111" s="14">
        <f t="shared" si="13"/>
        <v>17.687583569652706</v>
      </c>
      <c r="U111" s="14">
        <f t="shared" si="14"/>
        <v>4.069986628855567</v>
      </c>
      <c r="V111" s="7">
        <f t="shared" si="16"/>
        <v>518.9533436468423</v>
      </c>
      <c r="W111" s="7">
        <f t="shared" si="15"/>
        <v>900</v>
      </c>
    </row>
    <row r="112" spans="6:23" ht="12.75">
      <c r="F112">
        <v>110</v>
      </c>
      <c r="G112" s="2">
        <f t="shared" si="10"/>
        <v>7</v>
      </c>
      <c r="H112" s="2"/>
      <c r="I112" s="2"/>
      <c r="J112" s="2">
        <v>10.643006614449423</v>
      </c>
      <c r="K112" s="1">
        <f t="shared" si="18"/>
        <v>14.553956778372438</v>
      </c>
      <c r="L112" s="1">
        <v>34.4</v>
      </c>
      <c r="M112" s="1">
        <f t="shared" si="19"/>
        <v>34.4</v>
      </c>
      <c r="O112">
        <f t="shared" si="17"/>
        <v>900</v>
      </c>
      <c r="S112" s="12">
        <v>11</v>
      </c>
      <c r="T112" s="14">
        <f t="shared" si="13"/>
        <v>17.776242951247987</v>
      </c>
      <c r="U112" s="14">
        <f t="shared" si="14"/>
        <v>4.055801127800322</v>
      </c>
      <c r="V112" s="7">
        <f t="shared" si="16"/>
        <v>523.0091447746427</v>
      </c>
      <c r="W112" s="7">
        <f t="shared" si="15"/>
        <v>900</v>
      </c>
    </row>
    <row r="113" spans="6:23" ht="12.75">
      <c r="F113">
        <v>111</v>
      </c>
      <c r="G113" s="2">
        <f t="shared" si="10"/>
        <v>7.699999999999989</v>
      </c>
      <c r="H113" s="2"/>
      <c r="I113" s="2"/>
      <c r="J113" s="2">
        <v>11.022107410808568</v>
      </c>
      <c r="K113" s="1">
        <f t="shared" si="18"/>
        <v>15.072364480700356</v>
      </c>
      <c r="L113" s="1">
        <v>34.4</v>
      </c>
      <c r="M113" s="1">
        <f t="shared" si="19"/>
        <v>34.4</v>
      </c>
      <c r="O113">
        <f t="shared" si="17"/>
        <v>900</v>
      </c>
      <c r="S113" s="12">
        <v>11.1</v>
      </c>
      <c r="T113" s="14">
        <f t="shared" si="13"/>
        <v>17.8653467398429</v>
      </c>
      <c r="U113" s="14">
        <f t="shared" si="14"/>
        <v>4.041544521625136</v>
      </c>
      <c r="V113" s="7">
        <f t="shared" si="16"/>
        <v>527.0506892962678</v>
      </c>
      <c r="W113" s="7">
        <f t="shared" si="15"/>
        <v>900</v>
      </c>
    </row>
    <row r="114" spans="6:23" ht="12.75">
      <c r="F114">
        <v>112</v>
      </c>
      <c r="G114" s="2">
        <f t="shared" si="10"/>
        <v>8.399999999999991</v>
      </c>
      <c r="H114" s="2"/>
      <c r="I114" s="2"/>
      <c r="J114" s="2">
        <v>11.41471166713974</v>
      </c>
      <c r="K114" s="1">
        <f t="shared" si="18"/>
        <v>15.609237714424689</v>
      </c>
      <c r="L114" s="1">
        <v>34.4</v>
      </c>
      <c r="M114" s="1">
        <f t="shared" si="19"/>
        <v>34.4</v>
      </c>
      <c r="O114">
        <f t="shared" si="17"/>
        <v>900</v>
      </c>
      <c r="S114" s="12">
        <v>11.2</v>
      </c>
      <c r="T114" s="14">
        <f t="shared" si="13"/>
        <v>17.95489716303679</v>
      </c>
      <c r="U114" s="14">
        <f t="shared" si="14"/>
        <v>4.0272164539141135</v>
      </c>
      <c r="V114" s="7">
        <f t="shared" si="16"/>
        <v>531.0779057501819</v>
      </c>
      <c r="W114" s="7">
        <f t="shared" si="15"/>
        <v>900</v>
      </c>
    </row>
    <row r="115" spans="6:23" ht="12.75">
      <c r="F115">
        <v>113</v>
      </c>
      <c r="G115" s="2">
        <f t="shared" si="10"/>
        <v>9.099999999999994</v>
      </c>
      <c r="H115" s="2"/>
      <c r="I115" s="2"/>
      <c r="J115" s="2">
        <v>11.821300372754921</v>
      </c>
      <c r="K115" s="1">
        <f t="shared" si="18"/>
        <v>16.165234216396595</v>
      </c>
      <c r="L115" s="1">
        <v>34.4</v>
      </c>
      <c r="M115" s="1">
        <f t="shared" si="19"/>
        <v>34.4</v>
      </c>
      <c r="O115">
        <f t="shared" si="17"/>
        <v>900</v>
      </c>
      <c r="S115" s="12">
        <v>11.3</v>
      </c>
      <c r="T115" s="14">
        <f t="shared" si="13"/>
        <v>18.044896459594916</v>
      </c>
      <c r="U115" s="14">
        <f t="shared" si="14"/>
        <v>4.012816566464814</v>
      </c>
      <c r="V115" s="7">
        <f t="shared" si="16"/>
        <v>535.0907223166467</v>
      </c>
      <c r="W115" s="7">
        <f t="shared" si="15"/>
        <v>900</v>
      </c>
    </row>
    <row r="116" spans="6:23" ht="12.75">
      <c r="F116">
        <v>114</v>
      </c>
      <c r="G116" s="2">
        <f t="shared" si="10"/>
        <v>9.799999999999997</v>
      </c>
      <c r="H116" s="2"/>
      <c r="I116" s="2"/>
      <c r="J116" s="2">
        <v>12.242371649665328</v>
      </c>
      <c r="K116" s="1">
        <f t="shared" si="18"/>
        <v>16.74103515186235</v>
      </c>
      <c r="L116" s="1">
        <v>34.4</v>
      </c>
      <c r="M116" s="1">
        <f t="shared" si="19"/>
        <v>34.4</v>
      </c>
      <c r="O116">
        <f t="shared" si="17"/>
        <v>900</v>
      </c>
      <c r="S116" s="12">
        <v>11.4</v>
      </c>
      <c r="T116" s="14">
        <f t="shared" si="13"/>
        <v>18.135346879504368</v>
      </c>
      <c r="U116" s="14">
        <f t="shared" si="14"/>
        <v>3.9983444992793014</v>
      </c>
      <c r="V116" s="7">
        <f t="shared" si="16"/>
        <v>539.089066815926</v>
      </c>
      <c r="W116" s="7">
        <f t="shared" si="15"/>
        <v>900</v>
      </c>
    </row>
    <row r="117" spans="6:23" ht="12.75">
      <c r="F117">
        <v>115</v>
      </c>
      <c r="G117" s="2">
        <f t="shared" si="10"/>
        <v>10.5</v>
      </c>
      <c r="H117" s="2"/>
      <c r="I117" s="2"/>
      <c r="J117" s="2">
        <v>12.678441362843172</v>
      </c>
      <c r="K117" s="1">
        <f t="shared" si="18"/>
        <v>17.337345948975944</v>
      </c>
      <c r="L117" s="1">
        <v>34.4</v>
      </c>
      <c r="M117" s="1">
        <f t="shared" si="19"/>
        <v>34.4</v>
      </c>
      <c r="O117">
        <f t="shared" si="17"/>
        <v>900</v>
      </c>
      <c r="S117" s="12">
        <v>11.5</v>
      </c>
      <c r="T117" s="14">
        <f t="shared" si="13"/>
        <v>18.226250684030358</v>
      </c>
      <c r="U117" s="14">
        <f t="shared" si="14"/>
        <v>3.9837998905551433</v>
      </c>
      <c r="V117" s="7">
        <f t="shared" si="16"/>
        <v>543.0728667064811</v>
      </c>
      <c r="W117" s="7">
        <f t="shared" si="15"/>
        <v>900</v>
      </c>
    </row>
    <row r="118" spans="6:23" ht="12.75">
      <c r="F118">
        <v>116</v>
      </c>
      <c r="G118" s="2">
        <f t="shared" si="10"/>
        <v>11.199999999999989</v>
      </c>
      <c r="H118" s="2"/>
      <c r="I118" s="2"/>
      <c r="J118" s="2">
        <v>13.130043752220738</v>
      </c>
      <c r="K118" s="1">
        <f t="shared" si="18"/>
        <v>17.954897163036787</v>
      </c>
      <c r="L118" s="1">
        <v>34.4</v>
      </c>
      <c r="M118" s="1">
        <f t="shared" si="19"/>
        <v>34.4</v>
      </c>
      <c r="O118">
        <f t="shared" si="17"/>
        <v>900</v>
      </c>
      <c r="S118" s="12">
        <v>11.6</v>
      </c>
      <c r="T118" s="14">
        <f t="shared" si="13"/>
        <v>18.317610145772733</v>
      </c>
      <c r="U118" s="14">
        <f t="shared" si="14"/>
        <v>3.969182376676363</v>
      </c>
      <c r="V118" s="7">
        <f t="shared" si="16"/>
        <v>547.0420490831575</v>
      </c>
      <c r="W118" s="7">
        <f t="shared" si="15"/>
        <v>900</v>
      </c>
    </row>
    <row r="119" spans="6:23" ht="12.75">
      <c r="F119">
        <v>117</v>
      </c>
      <c r="G119" s="2">
        <f t="shared" si="10"/>
        <v>11.899999999999991</v>
      </c>
      <c r="H119" s="2"/>
      <c r="I119" s="2"/>
      <c r="J119" s="2">
        <v>13.597732087201154</v>
      </c>
      <c r="K119" s="1">
        <f t="shared" si="18"/>
        <v>18.594445371511338</v>
      </c>
      <c r="L119" s="1">
        <v>34.4</v>
      </c>
      <c r="M119" s="1">
        <f t="shared" si="19"/>
        <v>34.4</v>
      </c>
      <c r="O119">
        <f t="shared" si="17"/>
        <v>900</v>
      </c>
      <c r="S119" s="12">
        <v>11.7</v>
      </c>
      <c r="T119" s="14">
        <f t="shared" si="13"/>
        <v>18.409427548722796</v>
      </c>
      <c r="U119" s="14">
        <f t="shared" si="14"/>
        <v>3.954491592204353</v>
      </c>
      <c r="V119" s="7">
        <f t="shared" si="16"/>
        <v>550.9965406753619</v>
      </c>
      <c r="W119" s="7">
        <f t="shared" si="15"/>
        <v>900</v>
      </c>
    </row>
    <row r="120" spans="6:23" ht="12.75">
      <c r="F120">
        <v>118</v>
      </c>
      <c r="G120" s="2">
        <f t="shared" si="10"/>
        <v>12.599999999999994</v>
      </c>
      <c r="H120" s="2"/>
      <c r="I120" s="2"/>
      <c r="J120" s="2">
        <v>14.082079344482553</v>
      </c>
      <c r="K120" s="1">
        <f t="shared" si="18"/>
        <v>19.256774100935075</v>
      </c>
      <c r="L120" s="1">
        <v>34.4</v>
      </c>
      <c r="M120" s="1">
        <f t="shared" si="19"/>
        <v>34.4</v>
      </c>
      <c r="O120">
        <f t="shared" si="17"/>
        <v>900</v>
      </c>
      <c r="S120" s="12">
        <v>11.8</v>
      </c>
      <c r="T120" s="14">
        <f t="shared" si="13"/>
        <v>18.501705188320404</v>
      </c>
      <c r="U120" s="14">
        <f t="shared" si="14"/>
        <v>3.939727169868735</v>
      </c>
      <c r="V120" s="7">
        <f t="shared" si="16"/>
        <v>554.9362678452306</v>
      </c>
      <c r="W120" s="7">
        <f t="shared" si="15"/>
        <v>900</v>
      </c>
    </row>
    <row r="121" spans="6:23" ht="12.75">
      <c r="F121">
        <v>119</v>
      </c>
      <c r="G121" s="2">
        <f t="shared" si="10"/>
        <v>13.299999999999997</v>
      </c>
      <c r="H121" s="2"/>
      <c r="I121" s="2"/>
      <c r="J121" s="2">
        <v>14.583678910026213</v>
      </c>
      <c r="K121" s="1">
        <f t="shared" si="18"/>
        <v>19.94269478683051</v>
      </c>
      <c r="L121" s="1">
        <v>34.4</v>
      </c>
      <c r="M121" s="1">
        <f t="shared" si="19"/>
        <v>34.4</v>
      </c>
      <c r="O121">
        <f t="shared" si="17"/>
        <v>900</v>
      </c>
      <c r="S121" s="12">
        <v>11.9</v>
      </c>
      <c r="T121" s="14">
        <f t="shared" si="13"/>
        <v>18.59444537151135</v>
      </c>
      <c r="U121" s="14">
        <f t="shared" si="14"/>
        <v>3.9248887405581843</v>
      </c>
      <c r="V121" s="7">
        <f t="shared" si="16"/>
        <v>558.8611565857889</v>
      </c>
      <c r="W121" s="7">
        <f t="shared" si="15"/>
        <v>900</v>
      </c>
    </row>
    <row r="122" spans="6:23" ht="12.75">
      <c r="F122">
        <v>120</v>
      </c>
      <c r="G122" s="2">
        <f t="shared" si="10"/>
        <v>14</v>
      </c>
      <c r="H122" s="2"/>
      <c r="I122" s="2"/>
      <c r="J122" s="2">
        <v>15.103145306028555</v>
      </c>
      <c r="K122" s="1">
        <f t="shared" si="18"/>
        <v>20.65304776781718</v>
      </c>
      <c r="L122" s="1">
        <v>34.4</v>
      </c>
      <c r="M122" s="1">
        <f t="shared" si="19"/>
        <v>34.4</v>
      </c>
      <c r="O122">
        <f t="shared" si="17"/>
        <v>900</v>
      </c>
      <c r="S122" s="12">
        <v>12</v>
      </c>
      <c r="T122" s="14">
        <f t="shared" si="13"/>
        <v>18.68765041680504</v>
      </c>
      <c r="U122" s="14">
        <f t="shared" si="14"/>
        <v>3.9099759333111934</v>
      </c>
      <c r="V122" s="7">
        <f t="shared" si="16"/>
        <v>562.7711325191001</v>
      </c>
      <c r="W122" s="7">
        <f t="shared" si="15"/>
        <v>900</v>
      </c>
    </row>
    <row r="123" spans="6:23" ht="12.75">
      <c r="F123">
        <v>121</v>
      </c>
      <c r="G123" s="2">
        <f t="shared" si="10"/>
        <v>14.699999999999989</v>
      </c>
      <c r="H123" s="2"/>
      <c r="I123" s="2"/>
      <c r="J123" s="2">
        <v>15.641114943787677</v>
      </c>
      <c r="K123" s="1">
        <f t="shared" si="18"/>
        <v>21.388703315131522</v>
      </c>
      <c r="L123" s="1">
        <v>34.4</v>
      </c>
      <c r="M123" s="1">
        <f t="shared" si="19"/>
        <v>34.4</v>
      </c>
      <c r="O123">
        <f t="shared" si="17"/>
        <v>900</v>
      </c>
      <c r="S123" s="12">
        <v>12.1</v>
      </c>
      <c r="T123" s="14">
        <f t="shared" si="13"/>
        <v>18.78132265433247</v>
      </c>
      <c r="U123" s="14">
        <f t="shared" si="14"/>
        <v>3.8949883753068053</v>
      </c>
      <c r="V123" s="7">
        <f t="shared" si="16"/>
        <v>566.6661208944068</v>
      </c>
      <c r="W123" s="7">
        <f t="shared" si="15"/>
        <v>900</v>
      </c>
    </row>
    <row r="124" spans="6:23" ht="12.75">
      <c r="F124">
        <v>122</v>
      </c>
      <c r="G124" s="2">
        <f t="shared" si="10"/>
        <v>15.399999999999991</v>
      </c>
      <c r="H124" s="2"/>
      <c r="I124" s="2"/>
      <c r="J124" s="2">
        <v>16.198246903386835</v>
      </c>
      <c r="K124" s="1">
        <f t="shared" si="18"/>
        <v>22.15056269881805</v>
      </c>
      <c r="L124" s="1">
        <v>34.4</v>
      </c>
      <c r="M124" s="1">
        <f t="shared" si="19"/>
        <v>34.4</v>
      </c>
      <c r="O124">
        <f t="shared" si="17"/>
        <v>900</v>
      </c>
      <c r="S124" s="12">
        <v>12.2</v>
      </c>
      <c r="T124" s="14">
        <f t="shared" si="13"/>
        <v>18.875464425904454</v>
      </c>
      <c r="U124" s="14">
        <f t="shared" si="14"/>
        <v>3.8799256918552874</v>
      </c>
      <c r="V124" s="7">
        <f t="shared" si="16"/>
        <v>570.5460465862622</v>
      </c>
      <c r="W124" s="7">
        <f t="shared" si="15"/>
        <v>900</v>
      </c>
    </row>
    <row r="125" spans="6:23" ht="12.75">
      <c r="F125">
        <v>123</v>
      </c>
      <c r="G125" s="2">
        <f t="shared" si="10"/>
        <v>16.099999999999994</v>
      </c>
      <c r="H125" s="2"/>
      <c r="I125" s="2"/>
      <c r="J125" s="2">
        <v>16.775223741149873</v>
      </c>
      <c r="K125" s="1">
        <f t="shared" si="18"/>
        <v>22.939559291897744</v>
      </c>
      <c r="L125" s="1">
        <v>34.4</v>
      </c>
      <c r="M125" s="1">
        <f t="shared" si="19"/>
        <v>34.4</v>
      </c>
      <c r="O125">
        <f t="shared" si="17"/>
        <v>900</v>
      </c>
      <c r="S125" s="12">
        <v>12.3</v>
      </c>
      <c r="T125" s="14">
        <f t="shared" si="13"/>
        <v>18.970078085070185</v>
      </c>
      <c r="U125" s="14">
        <f t="shared" si="14"/>
        <v>3.8647875063887707</v>
      </c>
      <c r="V125" s="7">
        <f t="shared" si="16"/>
        <v>574.4108340926509</v>
      </c>
      <c r="W125" s="7">
        <f t="shared" si="15"/>
        <v>900</v>
      </c>
    </row>
    <row r="126" spans="6:23" ht="12.75">
      <c r="F126">
        <v>124</v>
      </c>
      <c r="G126" s="2">
        <f t="shared" si="10"/>
        <v>16.799999999999997</v>
      </c>
      <c r="H126" s="2"/>
      <c r="I126" s="2"/>
      <c r="J126" s="2">
        <v>17.37275232585816</v>
      </c>
      <c r="K126" s="1">
        <f t="shared" si="18"/>
        <v>23.75665971386684</v>
      </c>
      <c r="L126" s="1">
        <v>34.4</v>
      </c>
      <c r="M126" s="1">
        <f t="shared" si="19"/>
        <v>34.4</v>
      </c>
      <c r="O126">
        <f t="shared" si="17"/>
        <v>900</v>
      </c>
      <c r="S126" s="12">
        <v>12.4</v>
      </c>
      <c r="T126" s="14">
        <f t="shared" si="13"/>
        <v>19.065165997176063</v>
      </c>
      <c r="U126" s="14">
        <f t="shared" si="14"/>
        <v>3.8495734404518305</v>
      </c>
      <c r="V126" s="7">
        <f t="shared" si="16"/>
        <v>578.2604075331028</v>
      </c>
      <c r="W126" s="7">
        <f t="shared" si="15"/>
        <v>900</v>
      </c>
    </row>
    <row r="127" spans="6:23" ht="12.75">
      <c r="F127">
        <v>125</v>
      </c>
      <c r="G127" s="2">
        <f t="shared" si="10"/>
        <v>17.5</v>
      </c>
      <c r="H127" s="2"/>
      <c r="I127" s="2"/>
      <c r="J127" s="2">
        <v>17.991564704753205</v>
      </c>
      <c r="K127" s="1">
        <f t="shared" si="18"/>
        <v>24.60286501492652</v>
      </c>
      <c r="L127" s="1">
        <v>34.4</v>
      </c>
      <c r="M127" s="1">
        <f t="shared" si="19"/>
        <v>34.4</v>
      </c>
      <c r="O127">
        <f t="shared" si="17"/>
        <v>900</v>
      </c>
      <c r="S127" s="12">
        <v>12.5</v>
      </c>
      <c r="T127" s="14">
        <f t="shared" si="13"/>
        <v>19.16073053942485</v>
      </c>
      <c r="U127" s="14">
        <f t="shared" si="14"/>
        <v>3.834283113692024</v>
      </c>
      <c r="V127" s="7">
        <f t="shared" si="16"/>
        <v>582.0946906467948</v>
      </c>
      <c r="W127" s="7">
        <f t="shared" si="15"/>
        <v>900</v>
      </c>
    </row>
    <row r="128" spans="6:23" ht="12.75">
      <c r="F128">
        <v>126</v>
      </c>
      <c r="G128" s="2">
        <f t="shared" si="10"/>
        <v>18.19999999999999</v>
      </c>
      <c r="H128" s="2"/>
      <c r="I128" s="2"/>
      <c r="J128" s="2">
        <v>18.632419000386083</v>
      </c>
      <c r="K128" s="1">
        <f t="shared" si="18"/>
        <v>25.479211902394624</v>
      </c>
      <c r="L128" s="1">
        <v>34.4</v>
      </c>
      <c r="M128" s="1">
        <f t="shared" si="19"/>
        <v>34.4</v>
      </c>
      <c r="O128">
        <f t="shared" si="17"/>
        <v>900</v>
      </c>
      <c r="S128" s="12">
        <v>12.6</v>
      </c>
      <c r="T128" s="14">
        <f t="shared" si="13"/>
        <v>19.256774100935083</v>
      </c>
      <c r="U128" s="14">
        <f t="shared" si="14"/>
        <v>3.818916143850387</v>
      </c>
      <c r="V128" s="7">
        <f t="shared" si="16"/>
        <v>585.9136067906452</v>
      </c>
      <c r="W128" s="7">
        <f t="shared" si="15"/>
        <v>900</v>
      </c>
    </row>
    <row r="129" spans="6:23" ht="12.75">
      <c r="F129">
        <v>127</v>
      </c>
      <c r="G129" s="2">
        <f t="shared" si="10"/>
        <v>18.89999999999999</v>
      </c>
      <c r="H129" s="2"/>
      <c r="I129" s="2"/>
      <c r="J129" s="2">
        <v>19.296100339412405</v>
      </c>
      <c r="K129" s="1">
        <f t="shared" si="18"/>
        <v>26.38677401080182</v>
      </c>
      <c r="L129" s="1">
        <v>34.4</v>
      </c>
      <c r="M129" s="1">
        <f t="shared" si="19"/>
        <v>34.4</v>
      </c>
      <c r="O129">
        <f t="shared" si="17"/>
        <v>900</v>
      </c>
      <c r="S129" s="12">
        <v>12.7</v>
      </c>
      <c r="T129" s="14">
        <f t="shared" si="13"/>
        <v>19.353299082800792</v>
      </c>
      <c r="U129" s="14">
        <f t="shared" si="14"/>
        <v>3.803472146751874</v>
      </c>
      <c r="V129" s="7">
        <f t="shared" si="16"/>
        <v>589.7170789373971</v>
      </c>
      <c r="W129" s="7">
        <f t="shared" si="15"/>
        <v>900</v>
      </c>
    </row>
    <row r="130" spans="6:23" ht="12.75">
      <c r="F130">
        <v>128</v>
      </c>
      <c r="G130" s="2">
        <f t="shared" si="10"/>
        <v>19.599999999999994</v>
      </c>
      <c r="H130" s="2"/>
      <c r="I130" s="2"/>
      <c r="J130" s="2">
        <v>19.983421814470585</v>
      </c>
      <c r="K130" s="1">
        <f t="shared" si="18"/>
        <v>27.326663217228045</v>
      </c>
      <c r="L130" s="1">
        <v>34.4</v>
      </c>
      <c r="M130" s="1">
        <f t="shared" si="19"/>
        <v>34.4</v>
      </c>
      <c r="O130">
        <f t="shared" si="17"/>
        <v>900</v>
      </c>
      <c r="S130" s="12">
        <v>12.8</v>
      </c>
      <c r="T130" s="14">
        <f t="shared" si="13"/>
        <v>19.45030789815156</v>
      </c>
      <c r="U130" s="14">
        <f t="shared" si="14"/>
        <v>3.78795073629575</v>
      </c>
      <c r="V130" s="7">
        <f t="shared" si="16"/>
        <v>593.5050296736929</v>
      </c>
      <c r="W130" s="7">
        <f t="shared" si="15"/>
        <v>900</v>
      </c>
    </row>
    <row r="131" spans="6:23" ht="12.75">
      <c r="F131">
        <v>129</v>
      </c>
      <c r="G131" s="2">
        <f aca="true" t="shared" si="20" ref="G131:G194">comienzo+n*punto</f>
        <v>20.299999999999997</v>
      </c>
      <c r="H131" s="2"/>
      <c r="I131" s="2"/>
      <c r="J131" s="2">
        <v>20.69522548032207</v>
      </c>
      <c r="K131" s="1">
        <f t="shared" si="18"/>
        <v>28.300031003491085</v>
      </c>
      <c r="L131" s="1">
        <v>34.4</v>
      </c>
      <c r="M131" s="1">
        <f t="shared" si="19"/>
        <v>34.4</v>
      </c>
      <c r="O131">
        <f t="shared" si="17"/>
        <v>900</v>
      </c>
      <c r="S131" s="12">
        <v>12.9</v>
      </c>
      <c r="T131" s="14">
        <f aca="true" t="shared" si="21" ref="T131:T194">P0*e^(S131*s)</f>
        <v>19.547802972212814</v>
      </c>
      <c r="U131" s="14">
        <f aca="true" t="shared" si="22" ref="U131:U194">IF(AND(T131&lt;PR,T131&lt;Pmax),(d-a*T131)*0.1,0)</f>
        <v>3.7723515244459493</v>
      </c>
      <c r="V131" s="7">
        <f t="shared" si="16"/>
        <v>597.2773811981389</v>
      </c>
      <c r="W131" s="7">
        <f aca="true" t="shared" si="23" ref="W131:W194">R</f>
        <v>900</v>
      </c>
    </row>
    <row r="132" spans="6:23" ht="12.75">
      <c r="F132">
        <v>130</v>
      </c>
      <c r="G132" s="2">
        <f t="shared" si="20"/>
        <v>21</v>
      </c>
      <c r="H132" s="2"/>
      <c r="I132" s="2"/>
      <c r="J132" s="2">
        <v>21.432383385473685</v>
      </c>
      <c r="K132" s="1">
        <f t="shared" si="18"/>
        <v>29.30806986685575</v>
      </c>
      <c r="L132" s="1">
        <v>34.4</v>
      </c>
      <c r="M132" s="1">
        <f t="shared" si="19"/>
        <v>34.4</v>
      </c>
      <c r="O132">
        <f t="shared" si="17"/>
        <v>900</v>
      </c>
      <c r="S132" s="12">
        <v>13</v>
      </c>
      <c r="T132" s="14">
        <f t="shared" si="21"/>
        <v>19.645786742366496</v>
      </c>
      <c r="U132" s="14">
        <f t="shared" si="22"/>
        <v>3.7566741212213604</v>
      </c>
      <c r="V132" s="7">
        <f t="shared" si="16"/>
        <v>601.0340553193603</v>
      </c>
      <c r="W132" s="7">
        <f t="shared" si="23"/>
        <v>900</v>
      </c>
    </row>
    <row r="133" spans="6:23" ht="12.75">
      <c r="F133">
        <v>131</v>
      </c>
      <c r="G133" s="2">
        <f t="shared" si="20"/>
        <v>21.69999999999999</v>
      </c>
      <c r="H133" s="2"/>
      <c r="I133" s="2"/>
      <c r="J133" s="2">
        <v>22.195798640546133</v>
      </c>
      <c r="K133" s="1">
        <f t="shared" si="18"/>
        <v>30.352014780992153</v>
      </c>
      <c r="L133" s="1">
        <v>34.4</v>
      </c>
      <c r="M133" s="1">
        <f t="shared" si="19"/>
        <v>34.4</v>
      </c>
      <c r="O133">
        <f t="shared" si="17"/>
        <v>900</v>
      </c>
      <c r="S133" s="12">
        <v>13.1</v>
      </c>
      <c r="T133" s="14">
        <f t="shared" si="21"/>
        <v>19.74426165821195</v>
      </c>
      <c r="U133" s="14">
        <f t="shared" si="22"/>
        <v>3.740918134686088</v>
      </c>
      <c r="V133" s="7">
        <f t="shared" si="16"/>
        <v>604.7749734540464</v>
      </c>
      <c r="W133" s="7">
        <f t="shared" si="23"/>
        <v>900</v>
      </c>
    </row>
    <row r="134" spans="6:23" ht="12.75">
      <c r="F134">
        <v>132</v>
      </c>
      <c r="G134" s="2">
        <f t="shared" si="20"/>
        <v>22.39999999999999</v>
      </c>
      <c r="H134" s="2"/>
      <c r="I134" s="2"/>
      <c r="J134" s="2">
        <v>22.986406524697458</v>
      </c>
      <c r="K134" s="1">
        <f t="shared" si="18"/>
        <v>31.43314470897295</v>
      </c>
      <c r="L134" s="1">
        <v>34.4</v>
      </c>
      <c r="M134" s="1">
        <f t="shared" si="19"/>
        <v>34.4</v>
      </c>
      <c r="O134">
        <f t="shared" si="17"/>
        <v>900</v>
      </c>
      <c r="S134" s="12">
        <v>13.2</v>
      </c>
      <c r="T134" s="14">
        <f t="shared" si="21"/>
        <v>19.843230181627213</v>
      </c>
      <c r="U134" s="14">
        <f t="shared" si="22"/>
        <v>3.725083170939646</v>
      </c>
      <c r="V134" s="7">
        <f t="shared" si="16"/>
        <v>608.5000566249861</v>
      </c>
      <c r="W134" s="7">
        <f t="shared" si="23"/>
        <v>900</v>
      </c>
    </row>
    <row r="135" spans="6:23" ht="12.75">
      <c r="F135">
        <v>133</v>
      </c>
      <c r="G135" s="2">
        <f t="shared" si="20"/>
        <v>23.099999999999994</v>
      </c>
      <c r="H135" s="2"/>
      <c r="I135" s="2"/>
      <c r="J135" s="2">
        <v>23.805175631456944</v>
      </c>
      <c r="K135" s="1">
        <f t="shared" si="18"/>
        <v>32.55278417016299</v>
      </c>
      <c r="L135" s="1">
        <v>34.4</v>
      </c>
      <c r="M135" s="1">
        <f t="shared" si="19"/>
        <v>34.4</v>
      </c>
      <c r="O135">
        <f t="shared" si="17"/>
        <v>900</v>
      </c>
      <c r="S135" s="12">
        <v>13.3</v>
      </c>
      <c r="T135" s="14">
        <f t="shared" si="21"/>
        <v>19.942694786830515</v>
      </c>
      <c r="U135" s="14">
        <f t="shared" si="22"/>
        <v>3.7091688341071176</v>
      </c>
      <c r="V135" s="7">
        <f aca="true" t="shared" si="24" ref="V135:V198">V134+U135</f>
        <v>612.2092254590932</v>
      </c>
      <c r="W135" s="7">
        <f t="shared" si="23"/>
        <v>900</v>
      </c>
    </row>
    <row r="136" spans="6:23" ht="12.75">
      <c r="F136">
        <v>134</v>
      </c>
      <c r="G136" s="2">
        <f t="shared" si="20"/>
        <v>23.799999999999997</v>
      </c>
      <c r="H136" s="2"/>
      <c r="I136" s="2"/>
      <c r="J136" s="2">
        <v>24.65310905537333</v>
      </c>
      <c r="K136" s="1">
        <f t="shared" si="18"/>
        <v>33.71230486292119</v>
      </c>
      <c r="L136" s="1">
        <v>34.4</v>
      </c>
      <c r="M136" s="1">
        <f t="shared" si="19"/>
        <v>34.4</v>
      </c>
      <c r="O136">
        <f t="shared" si="17"/>
        <v>900</v>
      </c>
      <c r="S136" s="12">
        <v>13.4</v>
      </c>
      <c r="T136" s="14">
        <f t="shared" si="21"/>
        <v>20.04265796044217</v>
      </c>
      <c r="U136" s="14">
        <f t="shared" si="22"/>
        <v>3.693174726329253</v>
      </c>
      <c r="V136" s="7">
        <f t="shared" si="24"/>
        <v>615.9024001854225</v>
      </c>
      <c r="W136" s="7">
        <f t="shared" si="23"/>
        <v>900</v>
      </c>
    </row>
    <row r="137" spans="6:23" ht="12.75">
      <c r="F137">
        <v>135</v>
      </c>
      <c r="G137" s="2">
        <f t="shared" si="20"/>
        <v>24.5</v>
      </c>
      <c r="H137" s="2"/>
      <c r="I137" s="2"/>
      <c r="J137" s="2">
        <v>25.531245620931088</v>
      </c>
      <c r="K137" s="1">
        <f t="shared" si="18"/>
        <v>34.913127345102566</v>
      </c>
      <c r="L137" s="1">
        <v>34.4</v>
      </c>
      <c r="M137" s="1">
        <f t="shared" si="19"/>
        <v>34.4</v>
      </c>
      <c r="O137">
        <f t="shared" si="17"/>
        <v>900</v>
      </c>
      <c r="S137" s="12">
        <v>13.5</v>
      </c>
      <c r="T137" s="14">
        <f t="shared" si="21"/>
        <v>20.14312220154673</v>
      </c>
      <c r="U137" s="14">
        <f t="shared" si="22"/>
        <v>3.6771004477525233</v>
      </c>
      <c r="V137" s="7">
        <f t="shared" si="24"/>
        <v>619.579500633175</v>
      </c>
      <c r="W137" s="7">
        <f t="shared" si="23"/>
        <v>900</v>
      </c>
    </row>
    <row r="138" spans="6:23" ht="12.75">
      <c r="F138">
        <v>136</v>
      </c>
      <c r="G138" s="2">
        <f t="shared" si="20"/>
        <v>25.19999999999999</v>
      </c>
      <c r="H138" s="2"/>
      <c r="I138" s="2"/>
      <c r="J138" s="2">
        <v>26.440661155240292</v>
      </c>
      <c r="K138" s="1">
        <f t="shared" si="18"/>
        <v>36.15672277441926</v>
      </c>
      <c r="L138" s="1">
        <v>34.4</v>
      </c>
      <c r="M138" s="1">
        <f t="shared" si="19"/>
        <v>34.4</v>
      </c>
      <c r="O138">
        <f t="shared" si="17"/>
        <v>900</v>
      </c>
      <c r="S138" s="12">
        <v>13.6</v>
      </c>
      <c r="T138" s="14">
        <f t="shared" si="21"/>
        <v>20.244090021755444</v>
      </c>
      <c r="U138" s="14">
        <f t="shared" si="22"/>
        <v>3.660945596519129</v>
      </c>
      <c r="V138" s="7">
        <f t="shared" si="24"/>
        <v>623.2404462296942</v>
      </c>
      <c r="W138" s="7">
        <f t="shared" si="23"/>
        <v>900</v>
      </c>
    </row>
    <row r="139" spans="6:23" ht="12.75">
      <c r="F139">
        <v>137</v>
      </c>
      <c r="G139" s="2">
        <f t="shared" si="20"/>
        <v>25.89999999999999</v>
      </c>
      <c r="H139" s="2"/>
      <c r="I139" s="2"/>
      <c r="J139" s="2">
        <v>27.382469806059465</v>
      </c>
      <c r="K139" s="1">
        <f t="shared" si="18"/>
        <v>37.444614710792784</v>
      </c>
      <c r="L139" s="1">
        <v>34.4</v>
      </c>
      <c r="M139" s="1">
        <f t="shared" si="19"/>
        <v>34.4</v>
      </c>
      <c r="O139">
        <f t="shared" si="17"/>
        <v>900</v>
      </c>
      <c r="S139" s="12">
        <v>13.7</v>
      </c>
      <c r="T139" s="14">
        <f t="shared" si="21"/>
        <v>20.345563945269088</v>
      </c>
      <c r="U139" s="14">
        <f t="shared" si="22"/>
        <v>3.6447097687569463</v>
      </c>
      <c r="V139" s="7">
        <f t="shared" si="24"/>
        <v>626.8851559984511</v>
      </c>
      <c r="W139" s="7">
        <f t="shared" si="23"/>
        <v>900</v>
      </c>
    </row>
    <row r="140" spans="6:23" ht="12.75">
      <c r="F140">
        <v>138</v>
      </c>
      <c r="G140" s="2">
        <f t="shared" si="20"/>
        <v>26.599999999999994</v>
      </c>
      <c r="H140" s="2"/>
      <c r="I140" s="2"/>
      <c r="J140" s="2">
        <v>28.35782540676578</v>
      </c>
      <c r="K140" s="1">
        <f t="shared" si="18"/>
        <v>38.77838098290531</v>
      </c>
      <c r="L140" s="1">
        <v>34.4</v>
      </c>
      <c r="M140" s="1">
        <f t="shared" si="19"/>
        <v>34.4</v>
      </c>
      <c r="O140">
        <f t="shared" si="17"/>
        <v>900</v>
      </c>
      <c r="S140" s="12">
        <v>13.8</v>
      </c>
      <c r="T140" s="14">
        <f t="shared" si="21"/>
        <v>20.447546508941027</v>
      </c>
      <c r="U140" s="14">
        <f t="shared" si="22"/>
        <v>3.628392558569436</v>
      </c>
      <c r="V140" s="7">
        <f t="shared" si="24"/>
        <v>630.5135485570205</v>
      </c>
      <c r="W140" s="7">
        <f t="shared" si="23"/>
        <v>900</v>
      </c>
    </row>
    <row r="141" spans="6:23" ht="12.75">
      <c r="F141">
        <v>139</v>
      </c>
      <c r="G141" s="2">
        <f t="shared" si="20"/>
        <v>27.299999999999997</v>
      </c>
      <c r="H141" s="2"/>
      <c r="I141" s="2"/>
      <c r="J141" s="2">
        <v>29.367922889945334</v>
      </c>
      <c r="K141" s="1">
        <f t="shared" si="18"/>
        <v>40.15965562123725</v>
      </c>
      <c r="L141" s="1">
        <v>34.4</v>
      </c>
      <c r="M141" s="1">
        <f t="shared" si="19"/>
        <v>34.4</v>
      </c>
      <c r="O141">
        <f t="shared" si="17"/>
        <v>900</v>
      </c>
      <c r="S141" s="12">
        <v>13.9</v>
      </c>
      <c r="T141" s="14">
        <f t="shared" si="21"/>
        <v>20.550040262340666</v>
      </c>
      <c r="U141" s="14">
        <f t="shared" si="22"/>
        <v>3.6119935580254934</v>
      </c>
      <c r="V141" s="7">
        <f t="shared" si="24"/>
        <v>634.125542115046</v>
      </c>
      <c r="W141" s="7">
        <f t="shared" si="23"/>
        <v>900</v>
      </c>
    </row>
    <row r="142" spans="6:23" ht="12.75">
      <c r="F142">
        <v>140</v>
      </c>
      <c r="G142" s="2">
        <f t="shared" si="20"/>
        <v>28</v>
      </c>
      <c r="H142" s="2"/>
      <c r="I142" s="2"/>
      <c r="J142" s="2">
        <v>30.41399975133498</v>
      </c>
      <c r="K142" s="1">
        <f t="shared" si="18"/>
        <v>41.590130859958876</v>
      </c>
      <c r="L142" s="1">
        <v>34.4</v>
      </c>
      <c r="M142" s="1">
        <f t="shared" si="19"/>
        <v>34.4</v>
      </c>
      <c r="O142">
        <f t="shared" si="17"/>
        <v>900</v>
      </c>
      <c r="S142" s="12">
        <v>14</v>
      </c>
      <c r="T142" s="14">
        <f t="shared" si="21"/>
        <v>20.65304776781718</v>
      </c>
      <c r="U142" s="14">
        <f t="shared" si="22"/>
        <v>3.595512357149251</v>
      </c>
      <c r="V142" s="7">
        <f t="shared" si="24"/>
        <v>637.7210544721952</v>
      </c>
      <c r="W142" s="7">
        <f t="shared" si="23"/>
        <v>900</v>
      </c>
    </row>
    <row r="143" spans="6:23" ht="12.75">
      <c r="F143">
        <v>141</v>
      </c>
      <c r="G143" s="2">
        <f t="shared" si="20"/>
        <v>28.69999999999999</v>
      </c>
      <c r="H143" s="2"/>
      <c r="I143" s="2"/>
      <c r="J143" s="2">
        <v>31.497337565909334</v>
      </c>
      <c r="K143" s="1">
        <f t="shared" si="18"/>
        <v>43.07155921012882</v>
      </c>
      <c r="L143" s="1">
        <v>34.4</v>
      </c>
      <c r="M143" s="1">
        <f t="shared" si="19"/>
        <v>34.4</v>
      </c>
      <c r="O143">
        <f t="shared" si="17"/>
        <v>900</v>
      </c>
      <c r="S143" s="12">
        <v>14.1</v>
      </c>
      <c r="T143" s="14">
        <f t="shared" si="21"/>
        <v>20.756571600563575</v>
      </c>
      <c r="U143" s="14">
        <f t="shared" si="22"/>
        <v>3.578948543909828</v>
      </c>
      <c r="V143" s="7">
        <f t="shared" si="24"/>
        <v>641.300003016105</v>
      </c>
      <c r="W143" s="7">
        <f t="shared" si="23"/>
        <v>900</v>
      </c>
    </row>
    <row r="144" spans="6:23" ht="12.75">
      <c r="F144">
        <v>142</v>
      </c>
      <c r="G144" s="2">
        <f t="shared" si="20"/>
        <v>29.39999999999999</v>
      </c>
      <c r="H144" s="2"/>
      <c r="I144" s="2"/>
      <c r="J144" s="2">
        <v>32.619263557970456</v>
      </c>
      <c r="K144" s="1">
        <f t="shared" si="18"/>
        <v>44.605755606739336</v>
      </c>
      <c r="L144" s="1">
        <v>34.4</v>
      </c>
      <c r="M144" s="1">
        <f t="shared" si="19"/>
        <v>34.4</v>
      </c>
      <c r="O144">
        <f t="shared" si="17"/>
        <v>900</v>
      </c>
      <c r="S144" s="12">
        <v>14.2</v>
      </c>
      <c r="T144" s="14">
        <f t="shared" si="21"/>
        <v>20.860614348681047</v>
      </c>
      <c r="U144" s="14">
        <f t="shared" si="22"/>
        <v>3.5623017042110328</v>
      </c>
      <c r="V144" s="7">
        <f t="shared" si="24"/>
        <v>644.862304720316</v>
      </c>
      <c r="W144" s="7">
        <f t="shared" si="23"/>
        <v>900</v>
      </c>
    </row>
    <row r="145" spans="6:23" ht="12.75">
      <c r="F145">
        <v>143</v>
      </c>
      <c r="G145" s="2">
        <f t="shared" si="20"/>
        <v>30.099999999999994</v>
      </c>
      <c r="H145" s="2"/>
      <c r="I145" s="2"/>
      <c r="J145" s="2">
        <v>33.78115222716353</v>
      </c>
      <c r="K145" s="1">
        <f t="shared" si="18"/>
        <v>46.19459963223856</v>
      </c>
      <c r="L145" s="1">
        <v>34.4</v>
      </c>
      <c r="M145" s="1">
        <f t="shared" si="19"/>
        <v>34.4</v>
      </c>
      <c r="O145">
        <f t="shared" si="17"/>
        <v>900</v>
      </c>
      <c r="S145" s="12">
        <v>14.3</v>
      </c>
      <c r="T145" s="14">
        <f t="shared" si="21"/>
        <v>20.965178613243733</v>
      </c>
      <c r="U145" s="14">
        <f t="shared" si="22"/>
        <v>3.5455714218810024</v>
      </c>
      <c r="V145" s="7">
        <f t="shared" si="24"/>
        <v>648.4078761421971</v>
      </c>
      <c r="W145" s="7">
        <f t="shared" si="23"/>
        <v>900</v>
      </c>
    </row>
    <row r="146" spans="6:23" ht="12.75">
      <c r="F146">
        <v>144</v>
      </c>
      <c r="G146" s="2">
        <f t="shared" si="20"/>
        <v>30.799999999999997</v>
      </c>
      <c r="H146" s="2"/>
      <c r="I146" s="2"/>
      <c r="J146" s="2">
        <v>34.98442703241084</v>
      </c>
      <c r="K146" s="1">
        <f t="shared" si="18"/>
        <v>47.84003781925408</v>
      </c>
      <c r="L146" s="1">
        <v>34.4</v>
      </c>
      <c r="M146" s="1">
        <f t="shared" si="19"/>
        <v>34.4</v>
      </c>
      <c r="O146">
        <f t="shared" si="17"/>
        <v>900</v>
      </c>
      <c r="S146" s="12">
        <v>14.4</v>
      </c>
      <c r="T146" s="14">
        <f t="shared" si="21"/>
        <v>21.07026700836369</v>
      </c>
      <c r="U146" s="14">
        <f t="shared" si="22"/>
        <v>3.5287572786618093</v>
      </c>
      <c r="V146" s="7">
        <f t="shared" si="24"/>
        <v>651.9366334208589</v>
      </c>
      <c r="W146" s="7">
        <f t="shared" si="23"/>
        <v>900</v>
      </c>
    </row>
    <row r="147" spans="6:23" ht="12.75">
      <c r="F147">
        <v>145</v>
      </c>
      <c r="G147" s="2">
        <f t="shared" si="20"/>
        <v>31.5</v>
      </c>
      <c r="H147" s="2"/>
      <c r="I147" s="2"/>
      <c r="J147" s="2">
        <v>36.23056213582699</v>
      </c>
      <c r="K147" s="1">
        <f t="shared" si="18"/>
        <v>49.544086035338886</v>
      </c>
      <c r="L147" s="1">
        <v>34.4</v>
      </c>
      <c r="M147" s="1">
        <f t="shared" si="19"/>
        <v>34.4</v>
      </c>
      <c r="O147">
        <f t="shared" si="17"/>
        <v>900</v>
      </c>
      <c r="S147" s="12">
        <v>14.5</v>
      </c>
      <c r="T147" s="14">
        <f t="shared" si="21"/>
        <v>21.17588216125626</v>
      </c>
      <c r="U147" s="14">
        <f t="shared" si="22"/>
        <v>3.511858854198998</v>
      </c>
      <c r="V147" s="7">
        <f t="shared" si="24"/>
        <v>655.4484922750579</v>
      </c>
      <c r="W147" s="7">
        <f t="shared" si="23"/>
        <v>900</v>
      </c>
    </row>
    <row r="148" spans="6:23" ht="12.75">
      <c r="F148">
        <v>146</v>
      </c>
      <c r="G148" s="2">
        <f t="shared" si="20"/>
        <v>32.19999999999999</v>
      </c>
      <c r="H148" s="2"/>
      <c r="I148" s="2"/>
      <c r="J148" s="2">
        <v>37.521084208751766</v>
      </c>
      <c r="K148" s="1">
        <f t="shared" si="18"/>
        <v>51.30883195266109</v>
      </c>
      <c r="L148" s="1">
        <v>34.4</v>
      </c>
      <c r="M148" s="1">
        <f t="shared" si="19"/>
        <v>34.4</v>
      </c>
      <c r="O148">
        <f t="shared" si="17"/>
        <v>900</v>
      </c>
      <c r="S148" s="12">
        <v>14.6</v>
      </c>
      <c r="T148" s="14">
        <f t="shared" si="21"/>
        <v>21.282026712305772</v>
      </c>
      <c r="U148" s="14">
        <f t="shared" si="22"/>
        <v>3.4948757260310765</v>
      </c>
      <c r="V148" s="7">
        <f t="shared" si="24"/>
        <v>658.943368001089</v>
      </c>
      <c r="W148" s="7">
        <f t="shared" si="23"/>
        <v>900</v>
      </c>
    </row>
    <row r="149" spans="6:23" ht="12.75">
      <c r="F149">
        <v>147</v>
      </c>
      <c r="G149" s="2">
        <f t="shared" si="20"/>
        <v>32.89999999999999</v>
      </c>
      <c r="H149" s="2"/>
      <c r="I149" s="2"/>
      <c r="J149" s="2">
        <v>38.857574302113655</v>
      </c>
      <c r="K149" s="1">
        <f t="shared" si="18"/>
        <v>53.13643760566369</v>
      </c>
      <c r="L149" s="1">
        <v>34.4</v>
      </c>
      <c r="M149" s="1">
        <f t="shared" si="19"/>
        <v>34.4</v>
      </c>
      <c r="O149">
        <f t="shared" si="17"/>
        <v>900</v>
      </c>
      <c r="S149" s="12">
        <v>14.7</v>
      </c>
      <c r="T149" s="14">
        <f t="shared" si="21"/>
        <v>21.388703315131536</v>
      </c>
      <c r="U149" s="14">
        <f t="shared" si="22"/>
        <v>3.4778074695789543</v>
      </c>
      <c r="V149" s="7">
        <f t="shared" si="24"/>
        <v>662.4211754706679</v>
      </c>
      <c r="W149" s="7">
        <f t="shared" si="23"/>
        <v>900</v>
      </c>
    </row>
    <row r="150" spans="6:23" ht="12.75">
      <c r="F150">
        <v>148</v>
      </c>
      <c r="G150" s="2">
        <f t="shared" si="20"/>
        <v>33.599999999999994</v>
      </c>
      <c r="H150" s="2"/>
      <c r="I150" s="2"/>
      <c r="J150" s="2">
        <v>40.24166978341468</v>
      </c>
      <c r="K150" s="1">
        <f t="shared" si="18"/>
        <v>55.02914203982679</v>
      </c>
      <c r="L150" s="1">
        <v>34.4</v>
      </c>
      <c r="M150" s="1">
        <f t="shared" si="19"/>
        <v>34.4</v>
      </c>
      <c r="O150">
        <f t="shared" si="17"/>
        <v>900</v>
      </c>
      <c r="S150" s="12">
        <v>14.8</v>
      </c>
      <c r="T150" s="14">
        <f t="shared" si="21"/>
        <v>21.495914636654174</v>
      </c>
      <c r="U150" s="14">
        <f t="shared" si="22"/>
        <v>3.4606536581353318</v>
      </c>
      <c r="V150" s="7">
        <f t="shared" si="24"/>
        <v>665.8818291288032</v>
      </c>
      <c r="W150" s="7">
        <f t="shared" si="23"/>
        <v>900</v>
      </c>
    </row>
    <row r="151" spans="6:23" ht="12.75">
      <c r="F151">
        <v>149</v>
      </c>
      <c r="G151" s="2">
        <f t="shared" si="20"/>
        <v>34.3</v>
      </c>
      <c r="H151" s="2"/>
      <c r="I151" s="2"/>
      <c r="J151" s="2">
        <v>41.6750663427105</v>
      </c>
      <c r="K151" s="1">
        <f t="shared" si="18"/>
        <v>56.989264054778516</v>
      </c>
      <c r="L151" s="1">
        <v>34.4</v>
      </c>
      <c r="M151" s="1">
        <f t="shared" si="19"/>
        <v>34.4</v>
      </c>
      <c r="O151">
        <f t="shared" si="17"/>
        <v>900</v>
      </c>
      <c r="S151" s="12">
        <v>14.9</v>
      </c>
      <c r="T151" s="14">
        <f t="shared" si="21"/>
        <v>21.603663357162308</v>
      </c>
      <c r="U151" s="14">
        <f t="shared" si="22"/>
        <v>3.4434138628540305</v>
      </c>
      <c r="V151" s="7">
        <f t="shared" si="24"/>
        <v>669.3252429916573</v>
      </c>
      <c r="W151" s="7">
        <f t="shared" si="23"/>
        <v>900</v>
      </c>
    </row>
    <row r="152" spans="6:23" ht="12.75">
      <c r="F152">
        <v>150</v>
      </c>
      <c r="G152" s="2">
        <f t="shared" si="20"/>
        <v>35</v>
      </c>
      <c r="H152" s="2"/>
      <c r="I152" s="2"/>
      <c r="J152" s="2">
        <v>43.15952007004283</v>
      </c>
      <c r="K152" s="1">
        <f t="shared" si="18"/>
        <v>59.019205045114575</v>
      </c>
      <c r="L152" s="1">
        <v>34.4</v>
      </c>
      <c r="M152" s="1">
        <f t="shared" si="19"/>
        <v>34.4</v>
      </c>
      <c r="O152">
        <f t="shared" si="17"/>
        <v>900</v>
      </c>
      <c r="S152" s="12">
        <v>15</v>
      </c>
      <c r="T152" s="14">
        <f t="shared" si="21"/>
        <v>21.71195217037956</v>
      </c>
      <c r="U152" s="14">
        <f t="shared" si="22"/>
        <v>3.4260876527392705</v>
      </c>
      <c r="V152" s="7">
        <f t="shared" si="24"/>
        <v>672.7513306443966</v>
      </c>
      <c r="W152" s="7">
        <f t="shared" si="23"/>
        <v>900</v>
      </c>
    </row>
    <row r="153" spans="6:23" ht="12.75">
      <c r="F153">
        <v>151</v>
      </c>
      <c r="G153" s="2">
        <f t="shared" si="20"/>
        <v>35.69999999999999</v>
      </c>
      <c r="H153" s="2"/>
      <c r="I153" s="2"/>
      <c r="J153" s="2">
        <v>44.69684960686923</v>
      </c>
      <c r="K153" s="1">
        <f t="shared" si="18"/>
        <v>61.12145194240678</v>
      </c>
      <c r="L153" s="1">
        <v>34.4</v>
      </c>
      <c r="M153" s="1">
        <f t="shared" si="19"/>
        <v>34.4</v>
      </c>
      <c r="O153">
        <f t="shared" si="17"/>
        <v>900</v>
      </c>
      <c r="S153" s="12">
        <v>15.1</v>
      </c>
      <c r="T153" s="14">
        <f t="shared" si="21"/>
        <v>21.820783783531905</v>
      </c>
      <c r="U153" s="14">
        <f t="shared" si="22"/>
        <v>3.408674594634895</v>
      </c>
      <c r="V153" s="7">
        <f t="shared" si="24"/>
        <v>676.1600052390315</v>
      </c>
      <c r="W153" s="7">
        <f t="shared" si="23"/>
        <v>900</v>
      </c>
    </row>
    <row r="154" spans="6:23" ht="12.75">
      <c r="F154">
        <v>152</v>
      </c>
      <c r="G154" s="2">
        <f t="shared" si="20"/>
        <v>36.39999999999999</v>
      </c>
      <c r="H154" s="2"/>
      <c r="I154" s="2"/>
      <c r="J154" s="2">
        <v>46.288938374126474</v>
      </c>
      <c r="K154" s="1">
        <f t="shared" si="18"/>
        <v>63.29858026200548</v>
      </c>
      <c r="L154" s="1">
        <v>34.4</v>
      </c>
      <c r="M154" s="1">
        <f t="shared" si="19"/>
        <v>34.4</v>
      </c>
      <c r="O154">
        <f t="shared" si="17"/>
        <v>900</v>
      </c>
      <c r="S154" s="12">
        <v>15.2</v>
      </c>
      <c r="T154" s="14">
        <f t="shared" si="21"/>
        <v>21.93016091741534</v>
      </c>
      <c r="U154" s="14">
        <f t="shared" si="22"/>
        <v>3.3911742532135456</v>
      </c>
      <c r="V154" s="7">
        <f t="shared" si="24"/>
        <v>679.5511794922451</v>
      </c>
      <c r="W154" s="7">
        <f t="shared" si="23"/>
        <v>900</v>
      </c>
    </row>
    <row r="155" spans="6:23" ht="12.75">
      <c r="F155">
        <v>153</v>
      </c>
      <c r="G155" s="2">
        <f t="shared" si="20"/>
        <v>37.099999999999994</v>
      </c>
      <c r="H155" s="2"/>
      <c r="I155" s="2"/>
      <c r="J155" s="2">
        <v>47.93773687965656</v>
      </c>
      <c r="K155" s="1">
        <f t="shared" si="18"/>
        <v>65.5532572583677</v>
      </c>
      <c r="L155" s="1">
        <v>34.4</v>
      </c>
      <c r="M155" s="1">
        <f t="shared" si="19"/>
        <v>34.4</v>
      </c>
      <c r="O155">
        <f t="shared" si="17"/>
        <v>900</v>
      </c>
      <c r="S155" s="12">
        <v>15.3</v>
      </c>
      <c r="T155" s="14">
        <f t="shared" si="21"/>
        <v>22.04008630646391</v>
      </c>
      <c r="U155" s="14">
        <f t="shared" si="22"/>
        <v>3.3735861909657743</v>
      </c>
      <c r="V155" s="7">
        <f t="shared" si="24"/>
        <v>682.9247656832108</v>
      </c>
      <c r="W155" s="7">
        <f t="shared" si="23"/>
        <v>900</v>
      </c>
    </row>
    <row r="156" spans="6:23" ht="12.75">
      <c r="F156">
        <v>154</v>
      </c>
      <c r="G156" s="2">
        <f t="shared" si="20"/>
        <v>37.8</v>
      </c>
      <c r="H156" s="2"/>
      <c r="I156" s="2"/>
      <c r="J156" s="2">
        <v>49.645265107822894</v>
      </c>
      <c r="K156" s="1">
        <f t="shared" si="18"/>
        <v>67.88824519277755</v>
      </c>
      <c r="L156" s="1">
        <v>34.4</v>
      </c>
      <c r="M156" s="1">
        <f t="shared" si="19"/>
        <v>34.4</v>
      </c>
      <c r="O156">
        <f t="shared" si="17"/>
        <v>900</v>
      </c>
      <c r="S156" s="12">
        <v>15.4</v>
      </c>
      <c r="T156" s="14">
        <f t="shared" si="21"/>
        <v>22.15056269881806</v>
      </c>
      <c r="U156" s="14">
        <f t="shared" si="22"/>
        <v>3.3559099681891107</v>
      </c>
      <c r="V156" s="7">
        <f t="shared" si="24"/>
        <v>686.2806756514</v>
      </c>
      <c r="W156" s="7">
        <f t="shared" si="23"/>
        <v>900</v>
      </c>
    </row>
    <row r="157" spans="6:23" ht="12.75">
      <c r="F157">
        <v>155</v>
      </c>
      <c r="G157" s="2">
        <f t="shared" si="20"/>
        <v>38.5</v>
      </c>
      <c r="H157" s="2"/>
      <c r="I157" s="2"/>
      <c r="J157" s="2">
        <v>51.41361499424366</v>
      </c>
      <c r="K157" s="1">
        <f t="shared" si="18"/>
        <v>70.30640471746173</v>
      </c>
      <c r="L157" s="1">
        <v>34.4</v>
      </c>
      <c r="M157" s="1">
        <f t="shared" si="19"/>
        <v>34.4</v>
      </c>
      <c r="O157">
        <f t="shared" si="17"/>
        <v>900</v>
      </c>
      <c r="S157" s="12">
        <v>15.5</v>
      </c>
      <c r="T157" s="14">
        <f t="shared" si="21"/>
        <v>22.261592856393356</v>
      </c>
      <c r="U157" s="14">
        <f t="shared" si="22"/>
        <v>3.338145142977063</v>
      </c>
      <c r="V157" s="7">
        <f t="shared" si="24"/>
        <v>689.618820794377</v>
      </c>
      <c r="W157" s="7">
        <f t="shared" si="23"/>
        <v>900</v>
      </c>
    </row>
    <row r="158" spans="6:23" ht="12.75">
      <c r="F158">
        <v>156</v>
      </c>
      <c r="G158" s="2">
        <f t="shared" si="20"/>
        <v>39.19999999999999</v>
      </c>
      <c r="H158" s="2"/>
      <c r="I158" s="2"/>
      <c r="J158" s="2">
        <v>53.24495298867452</v>
      </c>
      <c r="K158" s="1">
        <f t="shared" si="18"/>
        <v>72.81069838024612</v>
      </c>
      <c r="L158" s="1">
        <v>34.4</v>
      </c>
      <c r="M158" s="1">
        <f t="shared" si="19"/>
        <v>34.4</v>
      </c>
      <c r="O158">
        <f t="shared" si="17"/>
        <v>900</v>
      </c>
      <c r="S158" s="12">
        <v>15.6</v>
      </c>
      <c r="T158" s="14">
        <f t="shared" si="21"/>
        <v>22.37317955494952</v>
      </c>
      <c r="U158" s="14">
        <f t="shared" si="22"/>
        <v>3.320291271208077</v>
      </c>
      <c r="V158" s="7">
        <f t="shared" si="24"/>
        <v>692.939112065585</v>
      </c>
      <c r="W158" s="7">
        <f t="shared" si="23"/>
        <v>900</v>
      </c>
    </row>
    <row r="159" spans="6:23" ht="12.75">
      <c r="F159">
        <v>157</v>
      </c>
      <c r="G159" s="2">
        <f t="shared" si="20"/>
        <v>39.89999999999999</v>
      </c>
      <c r="H159" s="2"/>
      <c r="I159" s="2"/>
      <c r="J159" s="2">
        <v>55.14152270918074</v>
      </c>
      <c r="K159" s="1">
        <f t="shared" si="18"/>
        <v>75.4041942540477</v>
      </c>
      <c r="L159" s="1">
        <v>34.4</v>
      </c>
      <c r="M159" s="1">
        <f t="shared" si="19"/>
        <v>34.4</v>
      </c>
      <c r="O159">
        <f t="shared" si="17"/>
        <v>900</v>
      </c>
      <c r="S159" s="12">
        <v>15.7</v>
      </c>
      <c r="T159" s="14">
        <f t="shared" si="21"/>
        <v>22.48532558415983</v>
      </c>
      <c r="U159" s="14">
        <f t="shared" si="22"/>
        <v>3.3023479065344272</v>
      </c>
      <c r="V159" s="7">
        <f t="shared" si="24"/>
        <v>696.2414599721195</v>
      </c>
      <c r="W159" s="7">
        <f t="shared" si="23"/>
        <v>900</v>
      </c>
    </row>
    <row r="160" spans="6:23" ht="12.75">
      <c r="F160">
        <v>158</v>
      </c>
      <c r="G160" s="2">
        <f t="shared" si="20"/>
        <v>40.599999999999994</v>
      </c>
      <c r="H160" s="2"/>
      <c r="I160" s="2"/>
      <c r="J160" s="2">
        <v>57.10564769084957</v>
      </c>
      <c r="K160" s="1">
        <f t="shared" si="18"/>
        <v>78.0900696956471</v>
      </c>
      <c r="L160" s="1">
        <v>34.4</v>
      </c>
      <c r="M160" s="1">
        <f t="shared" si="19"/>
        <v>34.4</v>
      </c>
      <c r="O160">
        <f t="shared" si="17"/>
        <v>900</v>
      </c>
      <c r="S160" s="12">
        <v>15.8</v>
      </c>
      <c r="T160" s="14">
        <f t="shared" si="21"/>
        <v>22.59803374768085</v>
      </c>
      <c r="U160" s="14">
        <f t="shared" si="22"/>
        <v>3.2843146003710637</v>
      </c>
      <c r="V160" s="7">
        <f t="shared" si="24"/>
        <v>699.5257745724906</v>
      </c>
      <c r="W160" s="7">
        <f t="shared" si="23"/>
        <v>900</v>
      </c>
    </row>
    <row r="161" spans="6:23" ht="12.75">
      <c r="F161">
        <v>159</v>
      </c>
      <c r="G161" s="2">
        <f t="shared" si="20"/>
        <v>41.3</v>
      </c>
      <c r="H161" s="2"/>
      <c r="I161" s="2"/>
      <c r="J161" s="2">
        <v>59.13973423241152</v>
      </c>
      <c r="K161" s="1">
        <f t="shared" si="18"/>
        <v>80.87161523834834</v>
      </c>
      <c r="L161" s="1">
        <v>34.4</v>
      </c>
      <c r="M161" s="1">
        <f t="shared" si="19"/>
        <v>34.4</v>
      </c>
      <c r="O161">
        <f t="shared" si="17"/>
        <v>900</v>
      </c>
      <c r="S161" s="12">
        <v>15.9</v>
      </c>
      <c r="T161" s="14">
        <f t="shared" si="21"/>
        <v>22.711306863222553</v>
      </c>
      <c r="U161" s="14">
        <f t="shared" si="22"/>
        <v>3.2661909018843915</v>
      </c>
      <c r="V161" s="7">
        <f t="shared" si="24"/>
        <v>702.791965474375</v>
      </c>
      <c r="W161" s="7">
        <f t="shared" si="23"/>
        <v>900</v>
      </c>
    </row>
    <row r="162" spans="6:23" ht="12.75">
      <c r="F162">
        <v>160</v>
      </c>
      <c r="G162" s="2">
        <f t="shared" si="20"/>
        <v>42</v>
      </c>
      <c r="H162" s="2"/>
      <c r="I162" s="2"/>
      <c r="J162" s="2">
        <v>61.24627434425713</v>
      </c>
      <c r="K162" s="1">
        <f t="shared" si="18"/>
        <v>83.7522386232935</v>
      </c>
      <c r="L162" s="1">
        <v>34.4</v>
      </c>
      <c r="M162" s="1">
        <f t="shared" si="19"/>
        <v>34.4</v>
      </c>
      <c r="O162">
        <f t="shared" si="17"/>
        <v>900</v>
      </c>
      <c r="S162" s="12">
        <v>16</v>
      </c>
      <c r="T162" s="14">
        <f t="shared" si="21"/>
        <v>22.825147762618716</v>
      </c>
      <c r="U162" s="14">
        <f t="shared" si="22"/>
        <v>3.2479763579810057</v>
      </c>
      <c r="V162" s="7">
        <f t="shared" si="24"/>
        <v>706.039941832356</v>
      </c>
      <c r="W162" s="7">
        <f t="shared" si="23"/>
        <v>900</v>
      </c>
    </row>
    <row r="163" spans="6:23" ht="12.75">
      <c r="F163">
        <v>161</v>
      </c>
      <c r="G163" s="2">
        <f t="shared" si="20"/>
        <v>42.69999999999999</v>
      </c>
      <c r="H163" s="2"/>
      <c r="I163" s="2"/>
      <c r="J163" s="2">
        <v>63.42784880146136</v>
      </c>
      <c r="K163" s="1">
        <f t="shared" si="18"/>
        <v>86.7354689743717</v>
      </c>
      <c r="L163" s="1">
        <v>34.4</v>
      </c>
      <c r="M163" s="1">
        <f t="shared" si="19"/>
        <v>34.4</v>
      </c>
      <c r="O163">
        <f t="shared" si="17"/>
        <v>900</v>
      </c>
      <c r="S163" s="12">
        <v>16.1</v>
      </c>
      <c r="T163" s="14">
        <f t="shared" si="21"/>
        <v>22.939559291897755</v>
      </c>
      <c r="U163" s="14">
        <f t="shared" si="22"/>
        <v>3.229670513296359</v>
      </c>
      <c r="V163" s="7">
        <f t="shared" si="24"/>
        <v>709.2696123456524</v>
      </c>
      <c r="W163" s="7">
        <f t="shared" si="23"/>
        <v>900</v>
      </c>
    </row>
    <row r="164" spans="6:23" ht="12.75">
      <c r="F164">
        <v>162</v>
      </c>
      <c r="G164" s="2">
        <f t="shared" si="20"/>
        <v>43.39999999999999</v>
      </c>
      <c r="H164" s="2"/>
      <c r="I164" s="2"/>
      <c r="J164" s="2">
        <v>65.68713030555597</v>
      </c>
      <c r="K164" s="1">
        <f t="shared" si="18"/>
        <v>89.8249611218376</v>
      </c>
      <c r="L164" s="1">
        <v>34.4</v>
      </c>
      <c r="M164" s="1">
        <f t="shared" si="19"/>
        <v>34.4</v>
      </c>
      <c r="O164">
        <f t="shared" si="17"/>
        <v>900</v>
      </c>
      <c r="S164" s="12">
        <v>16.2</v>
      </c>
      <c r="T164" s="14">
        <f t="shared" si="21"/>
        <v>23.054544311353858</v>
      </c>
      <c r="U164" s="14">
        <f t="shared" si="22"/>
        <v>3.211272910183383</v>
      </c>
      <c r="V164" s="7">
        <f t="shared" si="24"/>
        <v>712.4808852558358</v>
      </c>
      <c r="W164" s="7">
        <f t="shared" si="23"/>
        <v>900</v>
      </c>
    </row>
    <row r="165" spans="6:23" ht="12.75">
      <c r="F165">
        <v>163</v>
      </c>
      <c r="G165" s="2">
        <f t="shared" si="20"/>
        <v>44.099999999999994</v>
      </c>
      <c r="H165" s="2"/>
      <c r="I165" s="2"/>
      <c r="J165" s="2">
        <v>68.02688675892279</v>
      </c>
      <c r="K165" s="1">
        <f t="shared" si="18"/>
        <v>93.02450007993494</v>
      </c>
      <c r="L165" s="1">
        <v>34.4</v>
      </c>
      <c r="M165" s="1">
        <f t="shared" si="19"/>
        <v>34.4</v>
      </c>
      <c r="O165">
        <f t="shared" si="17"/>
        <v>900</v>
      </c>
      <c r="S165" s="12">
        <v>16.3</v>
      </c>
      <c r="T165" s="14">
        <f t="shared" si="21"/>
        <v>23.170105695618503</v>
      </c>
      <c r="U165" s="14">
        <f t="shared" si="22"/>
        <v>3.1927830887010398</v>
      </c>
      <c r="V165" s="7">
        <f t="shared" si="24"/>
        <v>715.6736683445368</v>
      </c>
      <c r="W165" s="7">
        <f t="shared" si="23"/>
        <v>900</v>
      </c>
    </row>
    <row r="166" spans="6:23" ht="12.75">
      <c r="F166">
        <v>164</v>
      </c>
      <c r="G166" s="2">
        <f t="shared" si="20"/>
        <v>44.8</v>
      </c>
      <c r="H166" s="2"/>
      <c r="I166" s="2"/>
      <c r="J166" s="2">
        <v>70.44998465582053</v>
      </c>
      <c r="K166" s="1">
        <f t="shared" si="18"/>
        <v>96.33800568401273</v>
      </c>
      <c r="L166" s="1">
        <v>34.4</v>
      </c>
      <c r="M166" s="1">
        <f t="shared" si="19"/>
        <v>34.4</v>
      </c>
      <c r="O166">
        <f t="shared" si="17"/>
        <v>900</v>
      </c>
      <c r="S166" s="12">
        <v>16.4</v>
      </c>
      <c r="T166" s="14">
        <f t="shared" si="21"/>
        <v>23.28624633373232</v>
      </c>
      <c r="U166" s="14">
        <f t="shared" si="22"/>
        <v>3.174200586602829</v>
      </c>
      <c r="V166" s="7">
        <f t="shared" si="24"/>
        <v>718.8478689311397</v>
      </c>
      <c r="W166" s="7">
        <f t="shared" si="23"/>
        <v>900</v>
      </c>
    </row>
    <row r="167" spans="6:23" ht="12.75">
      <c r="F167">
        <v>165</v>
      </c>
      <c r="G167" s="2">
        <f t="shared" si="20"/>
        <v>45.499999999999986</v>
      </c>
      <c r="H167" s="2"/>
      <c r="I167" s="2"/>
      <c r="J167" s="2">
        <v>72.95939259419877</v>
      </c>
      <c r="K167" s="1">
        <f t="shared" si="18"/>
        <v>99.76953739281367</v>
      </c>
      <c r="L167" s="1">
        <v>34.4</v>
      </c>
      <c r="M167" s="1">
        <f t="shared" si="19"/>
        <v>34.4</v>
      </c>
      <c r="O167">
        <f aca="true" t="shared" si="25" ref="O167:O202">R</f>
        <v>900</v>
      </c>
      <c r="S167" s="12">
        <v>16.5</v>
      </c>
      <c r="T167" s="14">
        <f t="shared" si="21"/>
        <v>23.402969129217308</v>
      </c>
      <c r="U167" s="14">
        <f t="shared" si="22"/>
        <v>3.1555249393252307</v>
      </c>
      <c r="V167" s="7">
        <f t="shared" si="24"/>
        <v>722.003393870465</v>
      </c>
      <c r="W167" s="7">
        <f t="shared" si="23"/>
        <v>900</v>
      </c>
    </row>
    <row r="168" spans="6:23" ht="12.75">
      <c r="F168">
        <v>166</v>
      </c>
      <c r="G168" s="2">
        <f t="shared" si="20"/>
        <v>46.19999999999999</v>
      </c>
      <c r="H168" s="2"/>
      <c r="I168" s="2"/>
      <c r="J168" s="2">
        <v>75.55818491260153</v>
      </c>
      <c r="K168" s="1">
        <f aca="true" t="shared" si="26" ref="K168:K202">P0*e^(s*t)</f>
        <v>103.32329926181885</v>
      </c>
      <c r="L168" s="1">
        <v>34.4</v>
      </c>
      <c r="M168" s="1">
        <f aca="true" t="shared" si="27" ref="M168:M202">PR</f>
        <v>34.4</v>
      </c>
      <c r="O168">
        <f t="shared" si="25"/>
        <v>900</v>
      </c>
      <c r="S168" s="12">
        <v>16.6</v>
      </c>
      <c r="T168" s="14">
        <f t="shared" si="21"/>
        <v>23.520277000149424</v>
      </c>
      <c r="U168" s="14">
        <f t="shared" si="22"/>
        <v>3.1367556799760923</v>
      </c>
      <c r="V168" s="7">
        <f t="shared" si="24"/>
        <v>725.140149550441</v>
      </c>
      <c r="W168" s="7">
        <f t="shared" si="23"/>
        <v>900</v>
      </c>
    </row>
    <row r="169" spans="6:23" ht="12.75">
      <c r="F169">
        <v>167</v>
      </c>
      <c r="G169" s="2">
        <f t="shared" si="20"/>
        <v>46.89999999999999</v>
      </c>
      <c r="H169" s="2"/>
      <c r="I169" s="2"/>
      <c r="J169" s="2">
        <v>78.2495454566165</v>
      </c>
      <c r="K169" s="1">
        <f t="shared" si="26"/>
        <v>107.00364509374117</v>
      </c>
      <c r="L169" s="1">
        <v>34.4</v>
      </c>
      <c r="M169" s="1">
        <f t="shared" si="27"/>
        <v>34.4</v>
      </c>
      <c r="O169">
        <f t="shared" si="25"/>
        <v>900</v>
      </c>
      <c r="S169" s="12">
        <v>16.7</v>
      </c>
      <c r="T169" s="14">
        <f t="shared" si="21"/>
        <v>23.638172879231565</v>
      </c>
      <c r="U169" s="14">
        <f t="shared" si="22"/>
        <v>3.1178923393229496</v>
      </c>
      <c r="V169" s="7">
        <f t="shared" si="24"/>
        <v>728.258041889764</v>
      </c>
      <c r="W169" s="7">
        <f t="shared" si="23"/>
        <v>900</v>
      </c>
    </row>
    <row r="170" spans="6:23" ht="12.75">
      <c r="F170">
        <v>168</v>
      </c>
      <c r="G170" s="2">
        <f t="shared" si="20"/>
        <v>47.599999999999994</v>
      </c>
      <c r="H170" s="2"/>
      <c r="I170" s="2"/>
      <c r="J170" s="2">
        <v>81.03677147948407</v>
      </c>
      <c r="K170" s="1">
        <f t="shared" si="26"/>
        <v>110.81508377247849</v>
      </c>
      <c r="L170" s="1">
        <v>34.4</v>
      </c>
      <c r="M170" s="1">
        <f t="shared" si="27"/>
        <v>34.4</v>
      </c>
      <c r="O170">
        <f t="shared" si="25"/>
        <v>900</v>
      </c>
      <c r="S170" s="12">
        <v>16.8</v>
      </c>
      <c r="T170" s="14">
        <f t="shared" si="21"/>
        <v>23.756659713866842</v>
      </c>
      <c r="U170" s="14">
        <f t="shared" si="22"/>
        <v>3.0989344457813055</v>
      </c>
      <c r="V170" s="7">
        <f t="shared" si="24"/>
        <v>731.3569763355453</v>
      </c>
      <c r="W170" s="7">
        <f t="shared" si="23"/>
        <v>900</v>
      </c>
    </row>
    <row r="171" spans="6:23" ht="12.75">
      <c r="F171">
        <v>169</v>
      </c>
      <c r="G171" s="2">
        <f t="shared" si="20"/>
        <v>48.3</v>
      </c>
      <c r="H171" s="2"/>
      <c r="I171" s="2"/>
      <c r="J171" s="2">
        <v>83.92327768164493</v>
      </c>
      <c r="K171" s="1">
        <f t="shared" si="26"/>
        <v>114.76228478706005</v>
      </c>
      <c r="L171" s="1">
        <v>34.4</v>
      </c>
      <c r="M171" s="1">
        <f t="shared" si="27"/>
        <v>34.4</v>
      </c>
      <c r="O171">
        <f t="shared" si="25"/>
        <v>900</v>
      </c>
      <c r="S171" s="12">
        <v>16.9</v>
      </c>
      <c r="T171" s="14">
        <f t="shared" si="21"/>
        <v>23.87574046623229</v>
      </c>
      <c r="U171" s="14">
        <f t="shared" si="22"/>
        <v>3.0798815254028336</v>
      </c>
      <c r="V171" s="7">
        <f t="shared" si="24"/>
        <v>734.4368578609481</v>
      </c>
      <c r="W171" s="7">
        <f t="shared" si="23"/>
        <v>900</v>
      </c>
    </row>
    <row r="172" spans="6:23" ht="12.75">
      <c r="F172">
        <v>170</v>
      </c>
      <c r="G172" s="2">
        <f t="shared" si="20"/>
        <v>48.999999999999986</v>
      </c>
      <c r="H172" s="2"/>
      <c r="I172" s="2"/>
      <c r="J172" s="2">
        <v>86.91260039417497</v>
      </c>
      <c r="K172" s="1">
        <f t="shared" si="26"/>
        <v>118.85008395235447</v>
      </c>
      <c r="L172" s="1">
        <v>34.4</v>
      </c>
      <c r="M172" s="1">
        <f t="shared" si="27"/>
        <v>34.4</v>
      </c>
      <c r="O172">
        <f t="shared" si="25"/>
        <v>900</v>
      </c>
      <c r="S172" s="12">
        <v>17</v>
      </c>
      <c r="T172" s="14">
        <f t="shared" si="21"/>
        <v>23.99541811335293</v>
      </c>
      <c r="U172" s="14">
        <f t="shared" si="22"/>
        <v>3.060733101863531</v>
      </c>
      <c r="V172" s="7">
        <f t="shared" si="24"/>
        <v>737.4975909628116</v>
      </c>
      <c r="W172" s="7">
        <f t="shared" si="23"/>
        <v>900</v>
      </c>
    </row>
    <row r="173" spans="6:23" ht="12.75">
      <c r="F173">
        <v>171</v>
      </c>
      <c r="G173" s="2">
        <f t="shared" si="20"/>
        <v>49.69999999999999</v>
      </c>
      <c r="H173" s="2"/>
      <c r="I173" s="2"/>
      <c r="J173" s="2">
        <v>90.00840191123348</v>
      </c>
      <c r="K173" s="1">
        <f t="shared" si="26"/>
        <v>123.08348933354807</v>
      </c>
      <c r="L173" s="1">
        <v>34.4</v>
      </c>
      <c r="M173" s="1">
        <f t="shared" si="27"/>
        <v>34.4</v>
      </c>
      <c r="O173">
        <f t="shared" si="25"/>
        <v>900</v>
      </c>
      <c r="S173" s="12">
        <v>17.1</v>
      </c>
      <c r="T173" s="14">
        <f t="shared" si="21"/>
        <v>24.115695647176157</v>
      </c>
      <c r="U173" s="14">
        <f t="shared" si="22"/>
        <v>3.0414886964518146</v>
      </c>
      <c r="V173" s="7">
        <f t="shared" si="24"/>
        <v>740.5390796592634</v>
      </c>
      <c r="W173" s="7">
        <f t="shared" si="23"/>
        <v>900</v>
      </c>
    </row>
    <row r="174" spans="6:23" ht="12.75">
      <c r="F174">
        <v>172</v>
      </c>
      <c r="G174" s="2">
        <f t="shared" si="20"/>
        <v>50.39999999999999</v>
      </c>
      <c r="H174" s="2"/>
      <c r="I174" s="2"/>
      <c r="J174" s="2">
        <v>93.21447497683108</v>
      </c>
      <c r="K174" s="1">
        <f t="shared" si="26"/>
        <v>127.46768738165062</v>
      </c>
      <c r="L174" s="1">
        <v>34.4</v>
      </c>
      <c r="M174" s="1">
        <f t="shared" si="27"/>
        <v>34.4</v>
      </c>
      <c r="O174">
        <f t="shared" si="25"/>
        <v>900</v>
      </c>
      <c r="S174" s="12">
        <v>17.2</v>
      </c>
      <c r="T174" s="14">
        <f t="shared" si="21"/>
        <v>24.236576074646596</v>
      </c>
      <c r="U174" s="14">
        <f t="shared" si="22"/>
        <v>3.0221478280565446</v>
      </c>
      <c r="V174" s="7">
        <f t="shared" si="24"/>
        <v>743.5612274873199</v>
      </c>
      <c r="W174" s="7">
        <f t="shared" si="23"/>
        <v>900</v>
      </c>
    </row>
    <row r="175" spans="6:23" ht="12.75">
      <c r="F175">
        <v>173</v>
      </c>
      <c r="G175" s="2">
        <f t="shared" si="20"/>
        <v>51.099999999999994</v>
      </c>
      <c r="H175" s="2"/>
      <c r="I175" s="2"/>
      <c r="J175" s="2">
        <v>96.53474743141558</v>
      </c>
      <c r="K175" s="1">
        <f t="shared" si="26"/>
        <v>132.00804928754644</v>
      </c>
      <c r="L175" s="1">
        <v>34.4</v>
      </c>
      <c r="M175" s="1">
        <f t="shared" si="27"/>
        <v>34.4</v>
      </c>
      <c r="O175">
        <f t="shared" si="25"/>
        <v>900</v>
      </c>
      <c r="S175" s="12">
        <v>17.3</v>
      </c>
      <c r="T175" s="14">
        <f t="shared" si="21"/>
        <v>24.35806241778122</v>
      </c>
      <c r="U175" s="14">
        <f t="shared" si="22"/>
        <v>3.0027100131550046</v>
      </c>
      <c r="V175" s="7">
        <f t="shared" si="24"/>
        <v>746.5639375004749</v>
      </c>
      <c r="W175" s="7">
        <f t="shared" si="23"/>
        <v>900</v>
      </c>
    </row>
    <row r="176" spans="6:23" ht="12.75">
      <c r="F176">
        <v>174</v>
      </c>
      <c r="G176" s="2">
        <f t="shared" si="20"/>
        <v>51.8</v>
      </c>
      <c r="H176" s="2"/>
      <c r="I176" s="2"/>
      <c r="J176" s="2">
        <v>99.97328702396781</v>
      </c>
      <c r="K176" s="1">
        <f t="shared" si="26"/>
        <v>136.71013756237517</v>
      </c>
      <c r="L176" s="1">
        <v>34.4</v>
      </c>
      <c r="M176" s="1">
        <f t="shared" si="27"/>
        <v>34.4</v>
      </c>
      <c r="O176">
        <f t="shared" si="25"/>
        <v>900</v>
      </c>
      <c r="S176" s="12">
        <v>17.4</v>
      </c>
      <c r="T176" s="14">
        <f t="shared" si="21"/>
        <v>24.480157713744944</v>
      </c>
      <c r="U176" s="14">
        <f t="shared" si="22"/>
        <v>2.9831747658008085</v>
      </c>
      <c r="V176" s="7">
        <f t="shared" si="24"/>
        <v>749.5471122662757</v>
      </c>
      <c r="W176" s="7">
        <f t="shared" si="23"/>
        <v>900</v>
      </c>
    </row>
    <row r="177" spans="6:23" ht="12.75">
      <c r="F177">
        <v>175</v>
      </c>
      <c r="G177" s="2">
        <f t="shared" si="20"/>
        <v>52.499999999999986</v>
      </c>
      <c r="H177" s="2"/>
      <c r="I177" s="2"/>
      <c r="J177" s="2">
        <v>103.53430639550267</v>
      </c>
      <c r="K177" s="1">
        <f t="shared" si="26"/>
        <v>141.57971285230337</v>
      </c>
      <c r="L177" s="1">
        <v>34.4</v>
      </c>
      <c r="M177" s="1">
        <f t="shared" si="27"/>
        <v>34.4</v>
      </c>
      <c r="O177">
        <f t="shared" si="25"/>
        <v>900</v>
      </c>
      <c r="S177" s="12">
        <v>17.5</v>
      </c>
      <c r="T177" s="14">
        <f t="shared" si="21"/>
        <v>24.60286501492652</v>
      </c>
      <c r="U177" s="14">
        <f t="shared" si="22"/>
        <v>2.963541597611757</v>
      </c>
      <c r="V177" s="7">
        <f t="shared" si="24"/>
        <v>752.5106538638875</v>
      </c>
      <c r="W177" s="7">
        <f t="shared" si="23"/>
        <v>900</v>
      </c>
    </row>
    <row r="178" spans="6:23" ht="12.75">
      <c r="F178">
        <v>176</v>
      </c>
      <c r="G178" s="2">
        <f t="shared" si="20"/>
        <v>53.19999999999999</v>
      </c>
      <c r="H178" s="2"/>
      <c r="I178" s="2"/>
      <c r="J178" s="2">
        <v>107.22216824008144</v>
      </c>
      <c r="K178" s="1">
        <f t="shared" si="26"/>
        <v>146.62274099603673</v>
      </c>
      <c r="L178" s="1">
        <v>34.4</v>
      </c>
      <c r="M178" s="1">
        <f t="shared" si="27"/>
        <v>34.4</v>
      </c>
      <c r="O178">
        <f t="shared" si="25"/>
        <v>900</v>
      </c>
      <c r="S178" s="12">
        <v>17.6</v>
      </c>
      <c r="T178" s="14">
        <f t="shared" si="21"/>
        <v>24.726187389014868</v>
      </c>
      <c r="U178" s="14">
        <f t="shared" si="22"/>
        <v>2.943810017757621</v>
      </c>
      <c r="V178" s="7">
        <f t="shared" si="24"/>
        <v>755.4544638816451</v>
      </c>
      <c r="W178" s="7">
        <f t="shared" si="23"/>
        <v>900</v>
      </c>
    </row>
    <row r="179" spans="6:23" ht="12.75">
      <c r="F179">
        <v>177</v>
      </c>
      <c r="G179" s="2">
        <f t="shared" si="20"/>
        <v>53.89999999999999</v>
      </c>
      <c r="H179" s="2"/>
      <c r="I179" s="2"/>
      <c r="J179" s="2">
        <v>111.04139064965737</v>
      </c>
      <c r="K179" s="1">
        <f t="shared" si="26"/>
        <v>151.84540033371815</v>
      </c>
      <c r="L179" s="1">
        <v>34.4</v>
      </c>
      <c r="M179" s="1">
        <f t="shared" si="27"/>
        <v>34.4</v>
      </c>
      <c r="O179">
        <f t="shared" si="25"/>
        <v>900</v>
      </c>
      <c r="S179" s="12">
        <v>17.7</v>
      </c>
      <c r="T179" s="14">
        <f t="shared" si="21"/>
        <v>24.850127919075756</v>
      </c>
      <c r="U179" s="14">
        <f t="shared" si="22"/>
        <v>2.923979532947879</v>
      </c>
      <c r="V179" s="7">
        <f t="shared" si="24"/>
        <v>758.378443414593</v>
      </c>
      <c r="W179" s="7">
        <f t="shared" si="23"/>
        <v>900</v>
      </c>
    </row>
    <row r="180" spans="6:23" ht="12.75">
      <c r="F180">
        <v>178</v>
      </c>
      <c r="G180" s="2">
        <f t="shared" si="20"/>
        <v>54.599999999999994</v>
      </c>
      <c r="H180" s="2"/>
      <c r="I180" s="2"/>
      <c r="J180" s="2">
        <v>114.99665264930336</v>
      </c>
      <c r="K180" s="1">
        <f t="shared" si="26"/>
        <v>157.25408927616735</v>
      </c>
      <c r="L180" s="1">
        <v>34.4</v>
      </c>
      <c r="M180" s="1">
        <f t="shared" si="27"/>
        <v>34.4</v>
      </c>
      <c r="O180">
        <f t="shared" si="25"/>
        <v>900</v>
      </c>
      <c r="S180" s="12">
        <v>17.8</v>
      </c>
      <c r="T180" s="14">
        <f t="shared" si="21"/>
        <v>24.974689703628915</v>
      </c>
      <c r="U180" s="14">
        <f t="shared" si="22"/>
        <v>2.9040496474193733</v>
      </c>
      <c r="V180" s="7">
        <f t="shared" si="24"/>
        <v>761.2824930620123</v>
      </c>
      <c r="W180" s="7">
        <f t="shared" si="23"/>
        <v>900</v>
      </c>
    </row>
    <row r="181" spans="6:23" ht="12.75">
      <c r="F181">
        <v>179</v>
      </c>
      <c r="G181" s="2">
        <f t="shared" si="20"/>
        <v>55.3</v>
      </c>
      <c r="H181" s="2"/>
      <c r="I181" s="2"/>
      <c r="J181" s="2">
        <v>119.09279992960298</v>
      </c>
      <c r="K181" s="1">
        <f t="shared" si="26"/>
        <v>162.8554341437344</v>
      </c>
      <c r="L181" s="1">
        <v>34.4</v>
      </c>
      <c r="M181" s="1">
        <f t="shared" si="27"/>
        <v>34.4</v>
      </c>
      <c r="O181">
        <f t="shared" si="25"/>
        <v>900</v>
      </c>
      <c r="S181" s="12">
        <v>17.9</v>
      </c>
      <c r="T181" s="14">
        <f t="shared" si="21"/>
        <v>25.09987585672542</v>
      </c>
      <c r="U181" s="14">
        <f t="shared" si="22"/>
        <v>2.8840198629239326</v>
      </c>
      <c r="V181" s="7">
        <f t="shared" si="24"/>
        <v>764.1665129249362</v>
      </c>
      <c r="W181" s="7">
        <f t="shared" si="23"/>
        <v>900</v>
      </c>
    </row>
    <row r="182" spans="6:23" ht="12.75">
      <c r="F182">
        <v>180</v>
      </c>
      <c r="G182" s="2">
        <f t="shared" si="20"/>
        <v>55.999999999999986</v>
      </c>
      <c r="H182" s="2"/>
      <c r="I182" s="2"/>
      <c r="J182" s="2">
        <v>123.33485078322714</v>
      </c>
      <c r="K182" s="1">
        <f t="shared" si="26"/>
        <v>168.65629728437034</v>
      </c>
      <c r="L182" s="1">
        <v>34.4</v>
      </c>
      <c r="M182" s="1">
        <f t="shared" si="27"/>
        <v>34.4</v>
      </c>
      <c r="O182">
        <f t="shared" si="25"/>
        <v>900</v>
      </c>
      <c r="S182" s="12">
        <v>18</v>
      </c>
      <c r="T182" s="14">
        <f t="shared" si="21"/>
        <v>25.22568950802563</v>
      </c>
      <c r="U182" s="14">
        <f t="shared" si="22"/>
        <v>2.8638896787158985</v>
      </c>
      <c r="V182" s="7">
        <f t="shared" si="24"/>
        <v>767.0304026036521</v>
      </c>
      <c r="W182" s="7">
        <f t="shared" si="23"/>
        <v>900</v>
      </c>
    </row>
    <row r="183" spans="6:23" ht="12.75">
      <c r="F183">
        <v>181</v>
      </c>
      <c r="G183" s="2">
        <f t="shared" si="20"/>
        <v>56.69999999999999</v>
      </c>
      <c r="H183" s="2"/>
      <c r="I183" s="2"/>
      <c r="J183" s="2">
        <v>127.7280022529707</v>
      </c>
      <c r="K183" s="1">
        <f t="shared" si="26"/>
        <v>174.66378548086232</v>
      </c>
      <c r="L183" s="1">
        <v>34.4</v>
      </c>
      <c r="M183" s="1">
        <f t="shared" si="27"/>
        <v>34.4</v>
      </c>
      <c r="O183">
        <f t="shared" si="25"/>
        <v>900</v>
      </c>
      <c r="S183" s="12">
        <v>18.1</v>
      </c>
      <c r="T183" s="14">
        <f t="shared" si="21"/>
        <v>25.35213380287739</v>
      </c>
      <c r="U183" s="14">
        <f t="shared" si="22"/>
        <v>2.8436585915396173</v>
      </c>
      <c r="V183" s="7">
        <f t="shared" si="24"/>
        <v>769.8740611951916</v>
      </c>
      <c r="W183" s="7">
        <f t="shared" si="23"/>
        <v>900</v>
      </c>
    </row>
    <row r="184" spans="6:23" ht="12.75">
      <c r="F184">
        <v>182</v>
      </c>
      <c r="G184" s="2">
        <f t="shared" si="20"/>
        <v>57.39999999999999</v>
      </c>
      <c r="H184" s="2"/>
      <c r="I184" s="2"/>
      <c r="J184" s="2">
        <v>132.27763649877917</v>
      </c>
      <c r="K184" s="1">
        <f t="shared" si="26"/>
        <v>180.88525865753056</v>
      </c>
      <c r="L184" s="1">
        <v>34.4</v>
      </c>
      <c r="M184" s="1">
        <f t="shared" si="27"/>
        <v>34.4</v>
      </c>
      <c r="O184">
        <f t="shared" si="25"/>
        <v>900</v>
      </c>
      <c r="S184" s="12">
        <v>18.2</v>
      </c>
      <c r="T184" s="14">
        <f t="shared" si="21"/>
        <v>25.47921190239464</v>
      </c>
      <c r="U184" s="14">
        <f t="shared" si="22"/>
        <v>2.823326095616858</v>
      </c>
      <c r="V184" s="7">
        <f t="shared" si="24"/>
        <v>772.6973872908085</v>
      </c>
      <c r="W184" s="7">
        <f t="shared" si="23"/>
        <v>900</v>
      </c>
    </row>
    <row r="185" spans="6:23" ht="12.75">
      <c r="F185">
        <v>183</v>
      </c>
      <c r="G185" s="2">
        <f t="shared" si="20"/>
        <v>58.099999999999994</v>
      </c>
      <c r="H185" s="2"/>
      <c r="I185" s="2"/>
      <c r="J185" s="2">
        <v>136.9893273915681</v>
      </c>
      <c r="K185" s="1">
        <f t="shared" si="26"/>
        <v>187.3283388970563</v>
      </c>
      <c r="L185" s="1">
        <v>34.4</v>
      </c>
      <c r="M185" s="1">
        <f t="shared" si="27"/>
        <v>34.4</v>
      </c>
      <c r="O185">
        <f t="shared" si="25"/>
        <v>900</v>
      </c>
      <c r="S185" s="12">
        <v>18.3</v>
      </c>
      <c r="T185" s="14">
        <f t="shared" si="21"/>
        <v>25.606926983536486</v>
      </c>
      <c r="U185" s="14">
        <f t="shared" si="22"/>
        <v>2.8028916826341623</v>
      </c>
      <c r="V185" s="7">
        <f t="shared" si="24"/>
        <v>775.5002789734426</v>
      </c>
      <c r="W185" s="7">
        <f t="shared" si="23"/>
        <v>900</v>
      </c>
    </row>
    <row r="186" spans="6:23" ht="12.75">
      <c r="F186">
        <v>184</v>
      </c>
      <c r="G186" s="2">
        <f t="shared" si="20"/>
        <v>58.79999999999998</v>
      </c>
      <c r="H186" s="2"/>
      <c r="I186" s="2"/>
      <c r="J186" s="2">
        <v>141.86884734191196</v>
      </c>
      <c r="K186" s="1">
        <f t="shared" si="26"/>
        <v>194.00091977848655</v>
      </c>
      <c r="L186" s="1">
        <v>34.4</v>
      </c>
      <c r="M186" s="1">
        <f t="shared" si="27"/>
        <v>34.4</v>
      </c>
      <c r="O186">
        <f t="shared" si="25"/>
        <v>900</v>
      </c>
      <c r="S186" s="12">
        <v>18.4</v>
      </c>
      <c r="T186" s="14">
        <f t="shared" si="21"/>
        <v>25.73528223918662</v>
      </c>
      <c r="U186" s="14">
        <f t="shared" si="22"/>
        <v>2.7823548417301405</v>
      </c>
      <c r="V186" s="7">
        <f t="shared" si="24"/>
        <v>778.2826338151727</v>
      </c>
      <c r="W186" s="7">
        <f t="shared" si="23"/>
        <v>900</v>
      </c>
    </row>
    <row r="187" spans="6:23" ht="12.75">
      <c r="F187">
        <v>185</v>
      </c>
      <c r="G187" s="2">
        <f t="shared" si="20"/>
        <v>59.5</v>
      </c>
      <c r="H187" s="2"/>
      <c r="I187" s="2"/>
      <c r="J187" s="2">
        <v>146.9221743719691</v>
      </c>
      <c r="K187" s="1">
        <f t="shared" si="26"/>
        <v>200.91117604785535</v>
      </c>
      <c r="L187" s="1">
        <v>34.4</v>
      </c>
      <c r="M187" s="1">
        <f t="shared" si="27"/>
        <v>34.4</v>
      </c>
      <c r="O187">
        <f t="shared" si="25"/>
        <v>900</v>
      </c>
      <c r="S187" s="12">
        <v>18.5</v>
      </c>
      <c r="T187" s="14">
        <f t="shared" si="21"/>
        <v>25.86428087823312</v>
      </c>
      <c r="U187" s="14">
        <f t="shared" si="22"/>
        <v>2.7617150594827002</v>
      </c>
      <c r="V187" s="7">
        <f t="shared" si="24"/>
        <v>781.0443488746555</v>
      </c>
      <c r="W187" s="7">
        <f t="shared" si="23"/>
        <v>900</v>
      </c>
    </row>
    <row r="188" spans="6:23" ht="12.75">
      <c r="F188">
        <v>186</v>
      </c>
      <c r="G188" s="2">
        <f t="shared" si="20"/>
        <v>60.19999999999999</v>
      </c>
      <c r="H188" s="2"/>
      <c r="I188" s="2"/>
      <c r="J188" s="2">
        <v>152.15549943930606</v>
      </c>
      <c r="K188" s="1">
        <f t="shared" si="26"/>
        <v>208.06757363326975</v>
      </c>
      <c r="L188" s="1">
        <v>34.4</v>
      </c>
      <c r="M188" s="1">
        <f t="shared" si="27"/>
        <v>34.4</v>
      </c>
      <c r="O188">
        <f t="shared" si="25"/>
        <v>900</v>
      </c>
      <c r="S188" s="12">
        <v>18.6</v>
      </c>
      <c r="T188" s="14">
        <f t="shared" si="21"/>
        <v>25.993926125648677</v>
      </c>
      <c r="U188" s="14">
        <f t="shared" si="22"/>
        <v>2.7409718198962114</v>
      </c>
      <c r="V188" s="7">
        <f t="shared" si="24"/>
        <v>783.7853206945517</v>
      </c>
      <c r="W188" s="7">
        <f t="shared" si="23"/>
        <v>900</v>
      </c>
    </row>
    <row r="189" spans="6:23" ht="12.75">
      <c r="F189">
        <v>187</v>
      </c>
      <c r="G189" s="2">
        <f t="shared" si="20"/>
        <v>60.900000000000006</v>
      </c>
      <c r="H189" s="2"/>
      <c r="I189" s="2"/>
      <c r="J189" s="2">
        <v>157.57523402159546</v>
      </c>
      <c r="K189" s="1">
        <f t="shared" si="26"/>
        <v>215.4788800167311</v>
      </c>
      <c r="L189" s="1">
        <v>34.4</v>
      </c>
      <c r="M189" s="1">
        <f t="shared" si="27"/>
        <v>34.4</v>
      </c>
      <c r="O189">
        <f t="shared" si="25"/>
        <v>900</v>
      </c>
      <c r="S189" s="12">
        <v>18.7</v>
      </c>
      <c r="T189" s="14">
        <f t="shared" si="21"/>
        <v>26.12422122257122</v>
      </c>
      <c r="U189" s="14">
        <f t="shared" si="22"/>
        <v>2.7201246043886047</v>
      </c>
      <c r="V189" s="7">
        <f t="shared" si="24"/>
        <v>786.5054452989403</v>
      </c>
      <c r="W189" s="7">
        <f t="shared" si="23"/>
        <v>900</v>
      </c>
    </row>
    <row r="190" spans="6:23" ht="12.75">
      <c r="F190">
        <v>188</v>
      </c>
      <c r="G190" s="2">
        <f t="shared" si="20"/>
        <v>61.599999999999994</v>
      </c>
      <c r="H190" s="2"/>
      <c r="I190" s="2"/>
      <c r="J190" s="2">
        <v>163.18801797147714</v>
      </c>
      <c r="K190" s="1">
        <f t="shared" si="26"/>
        <v>223.15417497539596</v>
      </c>
      <c r="L190" s="1">
        <v>34.4</v>
      </c>
      <c r="M190" s="1">
        <f t="shared" si="27"/>
        <v>34.4</v>
      </c>
      <c r="O190">
        <f t="shared" si="25"/>
        <v>900</v>
      </c>
      <c r="S190" s="12">
        <v>18.8</v>
      </c>
      <c r="T190" s="14">
        <f t="shared" si="21"/>
        <v>26.255169426384967</v>
      </c>
      <c r="U190" s="14">
        <f t="shared" si="22"/>
        <v>2.6991728917784052</v>
      </c>
      <c r="V190" s="7">
        <f t="shared" si="24"/>
        <v>789.2046181907187</v>
      </c>
      <c r="W190" s="7">
        <f t="shared" si="23"/>
        <v>900</v>
      </c>
    </row>
    <row r="191" spans="6:23" ht="12.75">
      <c r="F191">
        <v>189</v>
      </c>
      <c r="G191" s="2">
        <f t="shared" si="20"/>
        <v>62.29999999999998</v>
      </c>
      <c r="H191" s="2"/>
      <c r="I191" s="2"/>
      <c r="J191" s="2">
        <v>169.00072765120873</v>
      </c>
      <c r="K191" s="1">
        <f t="shared" si="26"/>
        <v>231.10286170543958</v>
      </c>
      <c r="L191" s="1">
        <v>34.4</v>
      </c>
      <c r="M191" s="1">
        <f t="shared" si="27"/>
        <v>34.4</v>
      </c>
      <c r="O191">
        <f t="shared" si="25"/>
        <v>900</v>
      </c>
      <c r="S191" s="12">
        <v>18.9</v>
      </c>
      <c r="T191" s="14">
        <f t="shared" si="21"/>
        <v>26.386774010801826</v>
      </c>
      <c r="U191" s="14">
        <f t="shared" si="22"/>
        <v>2.678116158271708</v>
      </c>
      <c r="V191" s="7">
        <f t="shared" si="24"/>
        <v>791.8827343489904</v>
      </c>
      <c r="W191" s="7">
        <f t="shared" si="23"/>
        <v>900</v>
      </c>
    </row>
    <row r="192" spans="6:23" ht="12.75">
      <c r="F192">
        <v>190</v>
      </c>
      <c r="G192" s="2">
        <f t="shared" si="20"/>
        <v>63</v>
      </c>
      <c r="H192" s="2"/>
      <c r="I192" s="2"/>
      <c r="J192" s="2">
        <v>175.0204843570694</v>
      </c>
      <c r="K192" s="1">
        <f t="shared" si="26"/>
        <v>239.33467834214719</v>
      </c>
      <c r="L192" s="1">
        <v>34.4</v>
      </c>
      <c r="M192" s="1">
        <f t="shared" si="27"/>
        <v>34.4</v>
      </c>
      <c r="O192">
        <f t="shared" si="25"/>
        <v>900</v>
      </c>
      <c r="S192" s="12">
        <v>19</v>
      </c>
      <c r="T192" s="14">
        <f t="shared" si="21"/>
        <v>26.519038265943276</v>
      </c>
      <c r="U192" s="14">
        <f t="shared" si="22"/>
        <v>2.6569538774490753</v>
      </c>
      <c r="V192" s="7">
        <f t="shared" si="24"/>
        <v>794.5396882264395</v>
      </c>
      <c r="W192" s="7">
        <f t="shared" si="23"/>
        <v>900</v>
      </c>
    </row>
    <row r="193" spans="6:23" ht="12.75">
      <c r="F193">
        <v>191</v>
      </c>
      <c r="G193" s="2">
        <f t="shared" si="20"/>
        <v>63.69999999999999</v>
      </c>
      <c r="H193" s="2"/>
      <c r="I193" s="2"/>
      <c r="J193" s="2">
        <v>181.254663043837</v>
      </c>
      <c r="K193" s="1">
        <f t="shared" si="26"/>
        <v>247.85970989034567</v>
      </c>
      <c r="L193" s="1">
        <v>34.4</v>
      </c>
      <c r="M193" s="1">
        <f t="shared" si="27"/>
        <v>34.4</v>
      </c>
      <c r="O193">
        <f t="shared" si="25"/>
        <v>900</v>
      </c>
      <c r="S193" s="12">
        <v>19.1</v>
      </c>
      <c r="T193" s="14">
        <f t="shared" si="21"/>
        <v>26.65196549842257</v>
      </c>
      <c r="U193" s="14">
        <f t="shared" si="22"/>
        <v>2.6356855202523892</v>
      </c>
      <c r="V193" s="7">
        <f t="shared" si="24"/>
        <v>797.1753737466919</v>
      </c>
      <c r="W193" s="7">
        <f t="shared" si="23"/>
        <v>900</v>
      </c>
    </row>
    <row r="194" spans="6:23" ht="12.75">
      <c r="F194">
        <v>192</v>
      </c>
      <c r="G194" s="2">
        <f t="shared" si="20"/>
        <v>64.39999999999998</v>
      </c>
      <c r="H194" s="2"/>
      <c r="I194" s="2"/>
      <c r="J194" s="2">
        <v>187.71090136003218</v>
      </c>
      <c r="K194" s="1">
        <f t="shared" si="26"/>
        <v>256.68840057979867</v>
      </c>
      <c r="L194" s="1">
        <v>34.4</v>
      </c>
      <c r="M194" s="1">
        <f t="shared" si="27"/>
        <v>34.4</v>
      </c>
      <c r="O194">
        <f t="shared" si="25"/>
        <v>900</v>
      </c>
      <c r="S194" s="12">
        <v>19.2</v>
      </c>
      <c r="T194" s="14">
        <f t="shared" si="21"/>
        <v>26.785559031427447</v>
      </c>
      <c r="U194" s="14">
        <f t="shared" si="22"/>
        <v>2.6143105549716084</v>
      </c>
      <c r="V194" s="7">
        <f t="shared" si="24"/>
        <v>799.7896843016634</v>
      </c>
      <c r="W194" s="7">
        <f t="shared" si="23"/>
        <v>900</v>
      </c>
    </row>
    <row r="195" spans="6:23" ht="12.75">
      <c r="F195">
        <v>193</v>
      </c>
      <c r="G195" s="2">
        <f aca="true" t="shared" si="28" ref="G195:G202">comienzo+n*punto</f>
        <v>65.1</v>
      </c>
      <c r="H195" s="2"/>
      <c r="I195" s="2"/>
      <c r="J195" s="2">
        <v>194.39710900499153</v>
      </c>
      <c r="K195" s="1">
        <f t="shared" si="26"/>
        <v>265.83156666069243</v>
      </c>
      <c r="L195" s="1">
        <v>34.4</v>
      </c>
      <c r="M195" s="1">
        <f t="shared" si="27"/>
        <v>34.4</v>
      </c>
      <c r="O195">
        <f t="shared" si="25"/>
        <v>900</v>
      </c>
      <c r="S195" s="12">
        <v>19.3</v>
      </c>
      <c r="T195" s="14">
        <f aca="true" t="shared" si="29" ref="T195:T258">P0*e^(S195*s)</f>
        <v>26.919822204803197</v>
      </c>
      <c r="U195" s="14">
        <f aca="true" t="shared" si="30" ref="U195:U258">IF(AND(T195&lt;PR,T195&lt;Pmax),(d-a*T195)*0.1,0)</f>
        <v>2.5928284472314886</v>
      </c>
      <c r="V195" s="7">
        <f t="shared" si="24"/>
        <v>802.3825127488949</v>
      </c>
      <c r="W195" s="7">
        <f aca="true" t="shared" si="31" ref="W195:W258">R</f>
        <v>900</v>
      </c>
    </row>
    <row r="196" spans="6:23" ht="12.75">
      <c r="F196">
        <v>194</v>
      </c>
      <c r="G196" s="2">
        <f t="shared" si="28"/>
        <v>65.79999999999998</v>
      </c>
      <c r="H196" s="2"/>
      <c r="I196" s="2"/>
      <c r="J196" s="2">
        <v>201.3214774192378</v>
      </c>
      <c r="K196" s="1">
        <f t="shared" si="26"/>
        <v>275.3004096548937</v>
      </c>
      <c r="L196" s="1">
        <v>34.4</v>
      </c>
      <c r="M196" s="1">
        <f t="shared" si="27"/>
        <v>34.4</v>
      </c>
      <c r="O196">
        <f t="shared" si="25"/>
        <v>900</v>
      </c>
      <c r="S196" s="12">
        <v>19.4</v>
      </c>
      <c r="T196" s="14">
        <f t="shared" si="29"/>
        <v>27.05475837513614</v>
      </c>
      <c r="U196" s="14">
        <f t="shared" si="30"/>
        <v>2.571238659978218</v>
      </c>
      <c r="V196" s="7">
        <f t="shared" si="24"/>
        <v>804.9537514088731</v>
      </c>
      <c r="W196" s="7">
        <f t="shared" si="31"/>
        <v>900</v>
      </c>
    </row>
    <row r="197" spans="6:23" ht="12.75">
      <c r="F197">
        <v>195</v>
      </c>
      <c r="G197" s="2">
        <f t="shared" si="28"/>
        <v>66.5</v>
      </c>
      <c r="H197" s="2"/>
      <c r="I197" s="2"/>
      <c r="J197" s="2">
        <v>208.4924898200212</v>
      </c>
      <c r="K197" s="1">
        <f t="shared" si="26"/>
        <v>285.1065300792184</v>
      </c>
      <c r="L197" s="1">
        <v>34.4</v>
      </c>
      <c r="M197" s="1">
        <f t="shared" si="27"/>
        <v>34.4</v>
      </c>
      <c r="O197">
        <f t="shared" si="25"/>
        <v>900</v>
      </c>
      <c r="S197" s="12">
        <v>19.5</v>
      </c>
      <c r="T197" s="14">
        <f t="shared" si="29"/>
        <v>27.19037091583757</v>
      </c>
      <c r="U197" s="14">
        <f t="shared" si="30"/>
        <v>2.549540653465989</v>
      </c>
      <c r="V197" s="7">
        <f t="shared" si="24"/>
        <v>807.5032920623391</v>
      </c>
      <c r="W197" s="7">
        <f t="shared" si="31"/>
        <v>900</v>
      </c>
    </row>
    <row r="198" spans="6:23" ht="12.75">
      <c r="F198">
        <v>196</v>
      </c>
      <c r="G198" s="2">
        <f t="shared" si="28"/>
        <v>67.19999999999999</v>
      </c>
      <c r="H198" s="2"/>
      <c r="I198" s="2"/>
      <c r="J198" s="2">
        <v>215.91893159431862</v>
      </c>
      <c r="K198" s="1">
        <f t="shared" si="26"/>
        <v>295.26194165751093</v>
      </c>
      <c r="L198" s="1">
        <v>34.4</v>
      </c>
      <c r="M198" s="1">
        <f t="shared" si="27"/>
        <v>34.4</v>
      </c>
      <c r="O198">
        <f t="shared" si="25"/>
        <v>900</v>
      </c>
      <c r="S198" s="12">
        <v>19.6</v>
      </c>
      <c r="T198" s="14">
        <f t="shared" si="29"/>
        <v>27.326663217228056</v>
      </c>
      <c r="U198" s="14">
        <f t="shared" si="30"/>
        <v>2.527733885243511</v>
      </c>
      <c r="V198" s="7">
        <f t="shared" si="24"/>
        <v>810.0310259475826</v>
      </c>
      <c r="W198" s="7">
        <f t="shared" si="31"/>
        <v>900</v>
      </c>
    </row>
    <row r="199" spans="6:23" ht="12.75">
      <c r="F199">
        <v>197</v>
      </c>
      <c r="G199" s="2">
        <f t="shared" si="28"/>
        <v>67.89999999999998</v>
      </c>
      <c r="H199" s="2"/>
      <c r="I199" s="2"/>
      <c r="J199" s="2">
        <v>223.60990106203394</v>
      </c>
      <c r="K199" s="1">
        <f t="shared" si="26"/>
        <v>305.7790860389627</v>
      </c>
      <c r="L199" s="1">
        <v>34.4</v>
      </c>
      <c r="M199" s="1">
        <f t="shared" si="27"/>
        <v>34.4</v>
      </c>
      <c r="O199">
        <f t="shared" si="25"/>
        <v>900</v>
      </c>
      <c r="S199" s="12">
        <v>19.7</v>
      </c>
      <c r="T199" s="14">
        <f t="shared" si="29"/>
        <v>27.463638686622232</v>
      </c>
      <c r="U199" s="14">
        <f t="shared" si="30"/>
        <v>2.5058178101404422</v>
      </c>
      <c r="V199" s="7">
        <f aca="true" t="shared" si="32" ref="V199:V262">V198+U199</f>
        <v>812.5368437577231</v>
      </c>
      <c r="W199" s="7">
        <f t="shared" si="31"/>
        <v>900</v>
      </c>
    </row>
    <row r="200" spans="6:23" ht="12.75">
      <c r="F200">
        <v>198</v>
      </c>
      <c r="G200" s="2">
        <f t="shared" si="28"/>
        <v>68.6</v>
      </c>
      <c r="H200" s="2"/>
      <c r="I200" s="2"/>
      <c r="J200" s="2">
        <v>231.5748206225762</v>
      </c>
      <c r="K200" s="1">
        <f t="shared" si="26"/>
        <v>316.67084804068554</v>
      </c>
      <c r="L200" s="1">
        <v>34.4</v>
      </c>
      <c r="M200" s="1">
        <f t="shared" si="27"/>
        <v>34.4</v>
      </c>
      <c r="O200">
        <f t="shared" si="25"/>
        <v>900</v>
      </c>
      <c r="S200" s="12">
        <v>19.8</v>
      </c>
      <c r="T200" s="14">
        <f t="shared" si="29"/>
        <v>27.601300748413987</v>
      </c>
      <c r="U200" s="14">
        <f t="shared" si="30"/>
        <v>2.4837918802537615</v>
      </c>
      <c r="V200" s="7">
        <f t="shared" si="32"/>
        <v>815.0206356379769</v>
      </c>
      <c r="W200" s="7">
        <f t="shared" si="31"/>
        <v>900</v>
      </c>
    </row>
    <row r="201" spans="6:23" ht="12.75">
      <c r="F201">
        <v>199</v>
      </c>
      <c r="G201" s="2">
        <f t="shared" si="28"/>
        <v>69.29999999999998</v>
      </c>
      <c r="H201" s="2"/>
      <c r="I201" s="2"/>
      <c r="J201" s="2">
        <v>239.82344829847727</v>
      </c>
      <c r="K201" s="1">
        <f t="shared" si="26"/>
        <v>327.9505714332244</v>
      </c>
      <c r="L201" s="1">
        <v>34.4</v>
      </c>
      <c r="M201" s="1">
        <f t="shared" si="27"/>
        <v>34.4</v>
      </c>
      <c r="O201">
        <f t="shared" si="25"/>
        <v>900</v>
      </c>
      <c r="S201" s="12">
        <v>19.9</v>
      </c>
      <c r="T201" s="14">
        <f t="shared" si="29"/>
        <v>27.73965284416201</v>
      </c>
      <c r="U201" s="14">
        <f t="shared" si="30"/>
        <v>2.4616555449340782</v>
      </c>
      <c r="V201" s="7">
        <f t="shared" si="32"/>
        <v>817.4822911829109</v>
      </c>
      <c r="W201" s="7">
        <f t="shared" si="31"/>
        <v>900</v>
      </c>
    </row>
    <row r="202" spans="6:23" ht="12.75">
      <c r="F202">
        <v>200</v>
      </c>
      <c r="G202" s="2">
        <f t="shared" si="28"/>
        <v>70</v>
      </c>
      <c r="H202" s="2"/>
      <c r="I202" s="2"/>
      <c r="J202" s="2">
        <v>248.36588969019067</v>
      </c>
      <c r="K202" s="1">
        <f t="shared" si="26"/>
        <v>339.6320752883461</v>
      </c>
      <c r="L202" s="1">
        <v>34.4</v>
      </c>
      <c r="M202" s="1">
        <f t="shared" si="27"/>
        <v>34.4</v>
      </c>
      <c r="O202">
        <f t="shared" si="25"/>
        <v>900</v>
      </c>
      <c r="S202" s="12">
        <v>20</v>
      </c>
      <c r="T202" s="14">
        <f t="shared" si="29"/>
        <v>27.878698432675918</v>
      </c>
      <c r="U202" s="14">
        <f t="shared" si="30"/>
        <v>2.4394082507718533</v>
      </c>
      <c r="V202" s="7">
        <f t="shared" si="32"/>
        <v>819.9216994336828</v>
      </c>
      <c r="W202" s="7">
        <f t="shared" si="31"/>
        <v>900</v>
      </c>
    </row>
    <row r="203" spans="7:23" ht="12.75">
      <c r="G203" s="2"/>
      <c r="H203" s="2"/>
      <c r="I203" s="2"/>
      <c r="J203" s="2"/>
      <c r="S203" s="12">
        <v>20.1</v>
      </c>
      <c r="T203" s="14">
        <f t="shared" si="29"/>
        <v>28.018440990102658</v>
      </c>
      <c r="U203" s="14">
        <f t="shared" si="30"/>
        <v>2.417049441583575</v>
      </c>
      <c r="V203" s="7">
        <f t="shared" si="32"/>
        <v>822.3387488752663</v>
      </c>
      <c r="W203" s="7">
        <f t="shared" si="31"/>
        <v>900</v>
      </c>
    </row>
    <row r="204" spans="7:23" ht="12.75">
      <c r="G204" s="2"/>
      <c r="H204" s="2"/>
      <c r="I204" s="2"/>
      <c r="J204" s="2"/>
      <c r="S204" s="12">
        <v>20.2</v>
      </c>
      <c r="T204" s="14">
        <f t="shared" si="29"/>
        <v>28.15888401001344</v>
      </c>
      <c r="U204" s="14">
        <f t="shared" si="30"/>
        <v>2.3945785583978494</v>
      </c>
      <c r="V204" s="7">
        <f t="shared" si="32"/>
        <v>824.7333274336642</v>
      </c>
      <c r="W204" s="7">
        <f t="shared" si="31"/>
        <v>900</v>
      </c>
    </row>
    <row r="205" spans="7:23" ht="12.75">
      <c r="G205" s="2"/>
      <c r="H205" s="2"/>
      <c r="I205" s="2"/>
      <c r="J205" s="2"/>
      <c r="S205" s="12">
        <v>20.3</v>
      </c>
      <c r="T205" s="14">
        <f t="shared" si="29"/>
        <v>28.300031003491092</v>
      </c>
      <c r="U205" s="14">
        <f t="shared" si="30"/>
        <v>2.371995039441425</v>
      </c>
      <c r="V205" s="7">
        <f t="shared" si="32"/>
        <v>827.1053224731056</v>
      </c>
      <c r="W205" s="7">
        <f t="shared" si="31"/>
        <v>900</v>
      </c>
    </row>
    <row r="206" spans="19:23" ht="12.75">
      <c r="S206" s="12">
        <v>20.4</v>
      </c>
      <c r="T206" s="14">
        <f t="shared" si="29"/>
        <v>28.441885499217783</v>
      </c>
      <c r="U206" s="14">
        <f t="shared" si="30"/>
        <v>2.349298320125155</v>
      </c>
      <c r="V206" s="7">
        <f t="shared" si="32"/>
        <v>829.4546207932308</v>
      </c>
      <c r="W206" s="7">
        <f t="shared" si="31"/>
        <v>900</v>
      </c>
    </row>
    <row r="207" spans="19:23" ht="12.75">
      <c r="S207" s="12">
        <v>20.5</v>
      </c>
      <c r="T207" s="14">
        <f t="shared" si="29"/>
        <v>28.584451043563316</v>
      </c>
      <c r="U207" s="14">
        <f t="shared" si="30"/>
        <v>2.3264878330298693</v>
      </c>
      <c r="V207" s="7">
        <f t="shared" si="32"/>
        <v>831.7811086262607</v>
      </c>
      <c r="W207" s="7">
        <f t="shared" si="31"/>
        <v>900</v>
      </c>
    </row>
    <row r="208" spans="19:23" ht="12.75">
      <c r="S208" s="12">
        <v>20.6</v>
      </c>
      <c r="T208" s="14">
        <f t="shared" si="29"/>
        <v>28.727731200673702</v>
      </c>
      <c r="U208" s="14">
        <f t="shared" si="30"/>
        <v>2.303563007892208</v>
      </c>
      <c r="V208" s="7">
        <f t="shared" si="32"/>
        <v>834.0846716341529</v>
      </c>
      <c r="W208" s="7">
        <f t="shared" si="31"/>
        <v>900</v>
      </c>
    </row>
    <row r="209" spans="19:23" ht="12.75">
      <c r="S209" s="12">
        <v>20.7</v>
      </c>
      <c r="T209" s="14">
        <f t="shared" si="29"/>
        <v>28.871729552560343</v>
      </c>
      <c r="U209" s="14">
        <f t="shared" si="30"/>
        <v>2.280523271590345</v>
      </c>
      <c r="V209" s="7">
        <f t="shared" si="32"/>
        <v>836.3651949057432</v>
      </c>
      <c r="W209" s="7">
        <f t="shared" si="31"/>
        <v>900</v>
      </c>
    </row>
    <row r="210" spans="19:23" ht="12.75">
      <c r="S210" s="12">
        <v>20.8</v>
      </c>
      <c r="T210" s="14">
        <f t="shared" si="29"/>
        <v>29.01644969918954</v>
      </c>
      <c r="U210" s="14">
        <f t="shared" si="30"/>
        <v>2.2573680481296736</v>
      </c>
      <c r="V210" s="7">
        <f t="shared" si="32"/>
        <v>838.622562953873</v>
      </c>
      <c r="W210" s="7">
        <f t="shared" si="31"/>
        <v>900</v>
      </c>
    </row>
    <row r="211" spans="19:23" ht="12.75">
      <c r="S211" s="12">
        <v>20.9</v>
      </c>
      <c r="T211" s="14">
        <f t="shared" si="29"/>
        <v>29.161895258572486</v>
      </c>
      <c r="U211" s="14">
        <f t="shared" si="30"/>
        <v>2.2340967586284024</v>
      </c>
      <c r="V211" s="7">
        <f t="shared" si="32"/>
        <v>840.8566597125014</v>
      </c>
      <c r="W211" s="7">
        <f t="shared" si="31"/>
        <v>900</v>
      </c>
    </row>
    <row r="212" spans="19:23" ht="12.75">
      <c r="S212" s="12">
        <v>21</v>
      </c>
      <c r="T212" s="14">
        <f t="shared" si="29"/>
        <v>29.30806986685575</v>
      </c>
      <c r="U212" s="14">
        <f t="shared" si="30"/>
        <v>2.21070882130308</v>
      </c>
      <c r="V212" s="7">
        <f t="shared" si="32"/>
        <v>843.0673685338045</v>
      </c>
      <c r="W212" s="7">
        <f t="shared" si="31"/>
        <v>900</v>
      </c>
    </row>
    <row r="213" spans="19:23" ht="12.75">
      <c r="S213" s="12">
        <v>21.1</v>
      </c>
      <c r="T213" s="14">
        <f t="shared" si="29"/>
        <v>29.454977178412154</v>
      </c>
      <c r="U213" s="14">
        <f t="shared" si="30"/>
        <v>2.1872036514540554</v>
      </c>
      <c r="V213" s="7">
        <f t="shared" si="32"/>
        <v>845.2545721852586</v>
      </c>
      <c r="W213" s="7">
        <f t="shared" si="31"/>
        <v>900</v>
      </c>
    </row>
    <row r="214" spans="19:23" ht="12.75">
      <c r="S214" s="12">
        <v>21.2</v>
      </c>
      <c r="T214" s="14">
        <f t="shared" si="29"/>
        <v>29.602620865932124</v>
      </c>
      <c r="U214" s="14">
        <f t="shared" si="30"/>
        <v>2.1635806614508595</v>
      </c>
      <c r="V214" s="7">
        <f t="shared" si="32"/>
        <v>847.4181528467094</v>
      </c>
      <c r="W214" s="7">
        <f t="shared" si="31"/>
        <v>900</v>
      </c>
    </row>
    <row r="215" spans="19:23" ht="12.75">
      <c r="S215" s="12">
        <v>21.3</v>
      </c>
      <c r="T215" s="14">
        <f t="shared" si="29"/>
        <v>29.751004620515552</v>
      </c>
      <c r="U215" s="14">
        <f t="shared" si="30"/>
        <v>2.1398392607175114</v>
      </c>
      <c r="V215" s="7">
        <f t="shared" si="32"/>
        <v>849.5579921074269</v>
      </c>
      <c r="W215" s="7">
        <f t="shared" si="31"/>
        <v>900</v>
      </c>
    </row>
    <row r="216" spans="19:23" ht="12.75">
      <c r="S216" s="12">
        <v>21.4</v>
      </c>
      <c r="T216" s="14">
        <f t="shared" si="29"/>
        <v>29.900132151764023</v>
      </c>
      <c r="U216" s="14">
        <f t="shared" si="30"/>
        <v>2.1159788557177563</v>
      </c>
      <c r="V216" s="7">
        <f t="shared" si="32"/>
        <v>851.6739709631447</v>
      </c>
      <c r="W216" s="7">
        <f t="shared" si="31"/>
        <v>900</v>
      </c>
    </row>
    <row r="217" spans="19:23" ht="12.75">
      <c r="S217" s="12">
        <v>21.5</v>
      </c>
      <c r="T217" s="14">
        <f t="shared" si="29"/>
        <v>30.050007187873582</v>
      </c>
      <c r="U217" s="14">
        <f t="shared" si="30"/>
        <v>2.0919988499402264</v>
      </c>
      <c r="V217" s="7">
        <f t="shared" si="32"/>
        <v>853.7659698130849</v>
      </c>
      <c r="W217" s="7">
        <f t="shared" si="31"/>
        <v>900</v>
      </c>
    </row>
    <row r="218" spans="19:23" ht="12.75">
      <c r="S218" s="12">
        <v>21.6</v>
      </c>
      <c r="T218" s="14">
        <f t="shared" si="29"/>
        <v>30.20063347572795</v>
      </c>
      <c r="U218" s="14">
        <f t="shared" si="30"/>
        <v>2.0678986438835274</v>
      </c>
      <c r="V218" s="7">
        <f t="shared" si="32"/>
        <v>855.8338684569684</v>
      </c>
      <c r="W218" s="7">
        <f t="shared" si="31"/>
        <v>900</v>
      </c>
    </row>
    <row r="219" spans="19:23" ht="12.75">
      <c r="S219" s="12">
        <v>21.7</v>
      </c>
      <c r="T219" s="14">
        <f t="shared" si="29"/>
        <v>30.352014780992167</v>
      </c>
      <c r="U219" s="14">
        <f t="shared" si="30"/>
        <v>2.043677635041253</v>
      </c>
      <c r="V219" s="7">
        <f t="shared" si="32"/>
        <v>857.8775460920097</v>
      </c>
      <c r="W219" s="7">
        <f t="shared" si="31"/>
        <v>900</v>
      </c>
    </row>
    <row r="220" spans="19:23" ht="12.75">
      <c r="S220" s="12">
        <v>21.8</v>
      </c>
      <c r="T220" s="14">
        <f t="shared" si="29"/>
        <v>30.504154888206738</v>
      </c>
      <c r="U220" s="14">
        <f t="shared" si="30"/>
        <v>2.019335217886922</v>
      </c>
      <c r="V220" s="7">
        <f t="shared" si="32"/>
        <v>859.8968813098966</v>
      </c>
      <c r="W220" s="7">
        <f t="shared" si="31"/>
        <v>900</v>
      </c>
    </row>
    <row r="221" spans="19:23" ht="12.75">
      <c r="S221" s="12">
        <v>21.9</v>
      </c>
      <c r="T221" s="14">
        <f t="shared" si="29"/>
        <v>30.657057600882275</v>
      </c>
      <c r="U221" s="14">
        <f t="shared" si="30"/>
        <v>1.9948707838588355</v>
      </c>
      <c r="V221" s="7">
        <f t="shared" si="32"/>
        <v>861.8917520937554</v>
      </c>
      <c r="W221" s="7">
        <f t="shared" si="31"/>
        <v>900</v>
      </c>
    </row>
    <row r="222" spans="19:23" ht="12.75">
      <c r="S222" s="12">
        <v>22</v>
      </c>
      <c r="T222" s="14">
        <f t="shared" si="29"/>
        <v>30.810726741594557</v>
      </c>
      <c r="U222" s="14">
        <f t="shared" si="30"/>
        <v>1.9702837213448703</v>
      </c>
      <c r="V222" s="7">
        <f t="shared" si="32"/>
        <v>863.8620358151003</v>
      </c>
      <c r="W222" s="7">
        <f t="shared" si="31"/>
        <v>900</v>
      </c>
    </row>
    <row r="223" spans="19:23" ht="12.75">
      <c r="S223" s="12">
        <v>22.1</v>
      </c>
      <c r="T223" s="14">
        <f t="shared" si="29"/>
        <v>30.965166152080112</v>
      </c>
      <c r="U223" s="14">
        <f t="shared" si="30"/>
        <v>1.9455734156671818</v>
      </c>
      <c r="V223" s="7">
        <f t="shared" si="32"/>
        <v>865.8076092307674</v>
      </c>
      <c r="W223" s="7">
        <f t="shared" si="31"/>
        <v>900</v>
      </c>
    </row>
    <row r="224" spans="19:23" ht="12.75">
      <c r="S224" s="12">
        <v>22.2</v>
      </c>
      <c r="T224" s="14">
        <f t="shared" si="29"/>
        <v>31.120379693332232</v>
      </c>
      <c r="U224" s="14">
        <f t="shared" si="30"/>
        <v>1.9207392490668427</v>
      </c>
      <c r="V224" s="7">
        <f t="shared" si="32"/>
        <v>867.7283484798343</v>
      </c>
      <c r="W224" s="7">
        <f t="shared" si="31"/>
        <v>900</v>
      </c>
    </row>
    <row r="225" spans="19:23" ht="12.75">
      <c r="S225" s="12">
        <v>22.3</v>
      </c>
      <c r="T225" s="14">
        <f t="shared" si="29"/>
        <v>31.276371245697536</v>
      </c>
      <c r="U225" s="14">
        <f t="shared" si="30"/>
        <v>1.8957806006883944</v>
      </c>
      <c r="V225" s="7">
        <f t="shared" si="32"/>
        <v>869.6241290805226</v>
      </c>
      <c r="W225" s="7">
        <f t="shared" si="31"/>
        <v>900</v>
      </c>
    </row>
    <row r="226" spans="19:23" ht="12.75">
      <c r="S226" s="12">
        <v>22.4</v>
      </c>
      <c r="T226" s="14">
        <f t="shared" si="29"/>
        <v>31.433144708972957</v>
      </c>
      <c r="U226" s="14">
        <f t="shared" si="30"/>
        <v>1.8706968465643266</v>
      </c>
      <c r="V226" s="7">
        <f t="shared" si="32"/>
        <v>871.4948259270869</v>
      </c>
      <c r="W226" s="7">
        <f t="shared" si="31"/>
        <v>900</v>
      </c>
    </row>
    <row r="227" spans="19:23" ht="12.75">
      <c r="S227" s="12">
        <v>22.5</v>
      </c>
      <c r="T227" s="14">
        <f t="shared" si="29"/>
        <v>31.59070400250326</v>
      </c>
      <c r="U227" s="14">
        <f t="shared" si="30"/>
        <v>1.8454873595994785</v>
      </c>
      <c r="V227" s="7">
        <f t="shared" si="32"/>
        <v>873.3403132866864</v>
      </c>
      <c r="W227" s="7">
        <f t="shared" si="31"/>
        <v>900</v>
      </c>
    </row>
    <row r="228" spans="19:23" ht="12.75">
      <c r="S228" s="12">
        <v>22.6</v>
      </c>
      <c r="T228" s="14">
        <f t="shared" si="29"/>
        <v>31.74905306527898</v>
      </c>
      <c r="U228" s="14">
        <f t="shared" si="30"/>
        <v>1.8201515095553633</v>
      </c>
      <c r="V228" s="7">
        <f t="shared" si="32"/>
        <v>875.1604647962417</v>
      </c>
      <c r="W228" s="7">
        <f t="shared" si="31"/>
        <v>900</v>
      </c>
    </row>
    <row r="229" spans="19:23" ht="12.75">
      <c r="S229" s="12">
        <v>22.7</v>
      </c>
      <c r="T229" s="14">
        <f t="shared" si="29"/>
        <v>31.908195856034915</v>
      </c>
      <c r="U229" s="14">
        <f t="shared" si="30"/>
        <v>1.7946886630344132</v>
      </c>
      <c r="V229" s="7">
        <f t="shared" si="32"/>
        <v>876.9551534592762</v>
      </c>
      <c r="W229" s="7">
        <f t="shared" si="31"/>
        <v>900</v>
      </c>
    </row>
    <row r="230" spans="19:23" ht="12.75">
      <c r="S230" s="12">
        <v>22.8</v>
      </c>
      <c r="T230" s="14">
        <f t="shared" si="29"/>
        <v>32.068136353349146</v>
      </c>
      <c r="U230" s="14">
        <f t="shared" si="30"/>
        <v>1.7690981834641364</v>
      </c>
      <c r="V230" s="7">
        <f t="shared" si="32"/>
        <v>878.7242516427403</v>
      </c>
      <c r="W230" s="7">
        <f t="shared" si="31"/>
        <v>900</v>
      </c>
    </row>
    <row r="231" spans="19:23" ht="12.75">
      <c r="S231" s="12">
        <v>22.9</v>
      </c>
      <c r="T231" s="14">
        <f t="shared" si="29"/>
        <v>32.228878555742426</v>
      </c>
      <c r="U231" s="14">
        <f t="shared" si="30"/>
        <v>1.7433794310812118</v>
      </c>
      <c r="V231" s="7">
        <f t="shared" si="32"/>
        <v>880.4676310738215</v>
      </c>
      <c r="W231" s="7">
        <f t="shared" si="31"/>
        <v>900</v>
      </c>
    </row>
    <row r="232" spans="19:23" ht="12.75">
      <c r="S232" s="12">
        <v>23</v>
      </c>
      <c r="T232" s="14">
        <f t="shared" si="29"/>
        <v>32.39042648177819</v>
      </c>
      <c r="U232" s="14">
        <f t="shared" si="30"/>
        <v>1.7175317629154891</v>
      </c>
      <c r="V232" s="7">
        <f t="shared" si="32"/>
        <v>882.185162836737</v>
      </c>
      <c r="W232" s="7">
        <f t="shared" si="31"/>
        <v>900</v>
      </c>
    </row>
    <row r="233" spans="19:23" ht="12.75">
      <c r="S233" s="12">
        <v>23.1</v>
      </c>
      <c r="T233" s="14">
        <f t="shared" si="29"/>
        <v>32.552784170162994</v>
      </c>
      <c r="U233" s="14">
        <f t="shared" si="30"/>
        <v>1.691554532773921</v>
      </c>
      <c r="V233" s="7">
        <f t="shared" si="32"/>
        <v>883.876717369511</v>
      </c>
      <c r="W233" s="7">
        <f t="shared" si="31"/>
        <v>900</v>
      </c>
    </row>
    <row r="234" spans="19:23" ht="12.75">
      <c r="S234" s="12">
        <v>23.2</v>
      </c>
      <c r="T234" s="14">
        <f t="shared" si="29"/>
        <v>32.71595567984752</v>
      </c>
      <c r="U234" s="14">
        <f t="shared" si="30"/>
        <v>1.6654470912243966</v>
      </c>
      <c r="V234" s="7">
        <f t="shared" si="32"/>
        <v>885.5421644607354</v>
      </c>
      <c r="W234" s="7">
        <f t="shared" si="31"/>
        <v>900</v>
      </c>
    </row>
    <row r="235" spans="19:23" ht="12.75">
      <c r="S235" s="12">
        <v>23.3</v>
      </c>
      <c r="T235" s="14">
        <f t="shared" si="29"/>
        <v>32.879945090128</v>
      </c>
      <c r="U235" s="14">
        <f t="shared" si="30"/>
        <v>1.6392087855795205</v>
      </c>
      <c r="V235" s="7">
        <f t="shared" si="32"/>
        <v>887.1813732463149</v>
      </c>
      <c r="W235" s="7">
        <f t="shared" si="31"/>
        <v>900</v>
      </c>
    </row>
    <row r="236" spans="19:23" ht="12.75">
      <c r="S236" s="12">
        <v>23.4</v>
      </c>
      <c r="T236" s="14">
        <f t="shared" si="29"/>
        <v>33.04475650074822</v>
      </c>
      <c r="U236" s="14">
        <f t="shared" si="30"/>
        <v>1.6128389598802841</v>
      </c>
      <c r="V236" s="7">
        <f t="shared" si="32"/>
        <v>888.7942122061952</v>
      </c>
      <c r="W236" s="7">
        <f t="shared" si="31"/>
        <v>900</v>
      </c>
    </row>
    <row r="237" spans="19:23" ht="12.75">
      <c r="S237" s="12">
        <v>23.5</v>
      </c>
      <c r="T237" s="14">
        <f t="shared" si="29"/>
        <v>33.21039403200206</v>
      </c>
      <c r="U237" s="14">
        <f t="shared" si="30"/>
        <v>1.5863369548796706</v>
      </c>
      <c r="V237" s="7">
        <f t="shared" si="32"/>
        <v>890.3805491610749</v>
      </c>
      <c r="W237" s="7">
        <f t="shared" si="31"/>
        <v>900</v>
      </c>
    </row>
    <row r="238" spans="19:23" ht="12.75">
      <c r="S238" s="12">
        <v>23.6</v>
      </c>
      <c r="T238" s="14">
        <f t="shared" si="29"/>
        <v>33.376861824836396</v>
      </c>
      <c r="U238" s="14">
        <f t="shared" si="30"/>
        <v>1.5597021080261761</v>
      </c>
      <c r="V238" s="7">
        <f t="shared" si="32"/>
        <v>891.940251269101</v>
      </c>
      <c r="W238" s="7">
        <f t="shared" si="31"/>
        <v>900</v>
      </c>
    </row>
    <row r="239" spans="19:23" ht="12.75">
      <c r="S239" s="12">
        <v>23.7</v>
      </c>
      <c r="T239" s="14">
        <f t="shared" si="29"/>
        <v>33.54416404095473</v>
      </c>
      <c r="U239" s="14">
        <f t="shared" si="30"/>
        <v>1.5329337534472423</v>
      </c>
      <c r="V239" s="7">
        <f t="shared" si="32"/>
        <v>893.4731850225483</v>
      </c>
      <c r="W239" s="7">
        <f t="shared" si="31"/>
        <v>900</v>
      </c>
    </row>
    <row r="240" spans="19:23" ht="12.75">
      <c r="S240" s="12">
        <v>23.8</v>
      </c>
      <c r="T240" s="14">
        <f t="shared" si="29"/>
        <v>33.712304862921194</v>
      </c>
      <c r="U240" s="14">
        <f t="shared" si="30"/>
        <v>1.5060312219326086</v>
      </c>
      <c r="V240" s="7">
        <f t="shared" si="32"/>
        <v>894.9792162444809</v>
      </c>
      <c r="W240" s="7">
        <f t="shared" si="31"/>
        <v>900</v>
      </c>
    </row>
    <row r="241" spans="19:23" ht="12.75">
      <c r="S241" s="12">
        <v>23.9</v>
      </c>
      <c r="T241" s="14">
        <f t="shared" si="29"/>
        <v>33.88128849426507</v>
      </c>
      <c r="U241" s="14">
        <f t="shared" si="30"/>
        <v>1.4789938409175882</v>
      </c>
      <c r="V241" s="7">
        <f t="shared" si="32"/>
        <v>896.4582100853985</v>
      </c>
      <c r="W241" s="7">
        <f t="shared" si="31"/>
        <v>900</v>
      </c>
    </row>
    <row r="242" spans="19:23" ht="12.75">
      <c r="S242" s="12">
        <v>24</v>
      </c>
      <c r="T242" s="14">
        <f t="shared" si="29"/>
        <v>34.05111915958596</v>
      </c>
      <c r="U242" s="14">
        <f t="shared" si="30"/>
        <v>1.4518209344662467</v>
      </c>
      <c r="V242" s="7">
        <f t="shared" si="32"/>
        <v>897.9100310198647</v>
      </c>
      <c r="W242" s="7">
        <f t="shared" si="31"/>
        <v>900</v>
      </c>
    </row>
    <row r="243" spans="19:23" ht="12.75">
      <c r="S243" s="12">
        <v>24.1</v>
      </c>
      <c r="T243" s="14">
        <f t="shared" si="29"/>
        <v>34.221801104659335</v>
      </c>
      <c r="U243" s="14">
        <f t="shared" si="30"/>
        <v>1.4245118232545062</v>
      </c>
      <c r="V243" s="7">
        <f t="shared" si="32"/>
        <v>899.3345428431193</v>
      </c>
      <c r="W243" s="7">
        <f t="shared" si="31"/>
        <v>900</v>
      </c>
    </row>
    <row r="244" spans="19:23" ht="12.75">
      <c r="S244" s="12">
        <v>24.2</v>
      </c>
      <c r="T244" s="14">
        <f t="shared" si="29"/>
        <v>34.39333859654271</v>
      </c>
      <c r="U244" s="14">
        <f t="shared" si="30"/>
        <v>1.397065824553166</v>
      </c>
      <c r="V244" s="7">
        <f t="shared" si="32"/>
        <v>900.7316086676724</v>
      </c>
      <c r="W244" s="7">
        <f t="shared" si="31"/>
        <v>900</v>
      </c>
    </row>
    <row r="245" spans="19:23" ht="12.75">
      <c r="S245" s="12">
        <v>24.3</v>
      </c>
      <c r="T245" s="14">
        <f t="shared" si="29"/>
        <v>34.56573592368233</v>
      </c>
      <c r="U245" s="14">
        <f t="shared" si="30"/>
        <v>0</v>
      </c>
      <c r="V245" s="7">
        <f t="shared" si="32"/>
        <v>900.7316086676724</v>
      </c>
      <c r="W245" s="7">
        <f t="shared" si="31"/>
        <v>900</v>
      </c>
    </row>
    <row r="246" spans="19:23" ht="12.75">
      <c r="S246" s="12">
        <v>24.4</v>
      </c>
      <c r="T246" s="14">
        <f t="shared" si="29"/>
        <v>34.73899739602033</v>
      </c>
      <c r="U246" s="14">
        <f t="shared" si="30"/>
        <v>0</v>
      </c>
      <c r="V246" s="7">
        <f t="shared" si="32"/>
        <v>900.7316086676724</v>
      </c>
      <c r="W246" s="7">
        <f t="shared" si="31"/>
        <v>900</v>
      </c>
    </row>
    <row r="247" spans="19:23" ht="12.75">
      <c r="S247" s="12">
        <v>24.5</v>
      </c>
      <c r="T247" s="14">
        <f t="shared" si="29"/>
        <v>34.913127345102566</v>
      </c>
      <c r="U247" s="14">
        <f t="shared" si="30"/>
        <v>0</v>
      </c>
      <c r="V247" s="7">
        <f t="shared" si="32"/>
        <v>900.7316086676724</v>
      </c>
      <c r="W247" s="7">
        <f t="shared" si="31"/>
        <v>900</v>
      </c>
    </row>
    <row r="248" spans="19:23" ht="12.75">
      <c r="S248" s="12">
        <v>24.6</v>
      </c>
      <c r="T248" s="14">
        <f t="shared" si="29"/>
        <v>35.088130124186826</v>
      </c>
      <c r="U248" s="14">
        <f t="shared" si="30"/>
        <v>0</v>
      </c>
      <c r="V248" s="7">
        <f t="shared" si="32"/>
        <v>900.7316086676724</v>
      </c>
      <c r="W248" s="7">
        <f t="shared" si="31"/>
        <v>900</v>
      </c>
    </row>
    <row r="249" spans="19:23" ht="12.75">
      <c r="S249" s="12">
        <v>24.7</v>
      </c>
      <c r="T249" s="14">
        <f t="shared" si="29"/>
        <v>35.264010108351684</v>
      </c>
      <c r="U249" s="14">
        <f t="shared" si="30"/>
        <v>0</v>
      </c>
      <c r="V249" s="7">
        <f t="shared" si="32"/>
        <v>900.7316086676724</v>
      </c>
      <c r="W249" s="7">
        <f t="shared" si="31"/>
        <v>900</v>
      </c>
    </row>
    <row r="250" spans="19:23" ht="12.75">
      <c r="S250" s="12">
        <v>24.8</v>
      </c>
      <c r="T250" s="14">
        <f t="shared" si="29"/>
        <v>35.44077169460592</v>
      </c>
      <c r="U250" s="14">
        <f t="shared" si="30"/>
        <v>0</v>
      </c>
      <c r="V250" s="7">
        <f t="shared" si="32"/>
        <v>900.7316086676724</v>
      </c>
      <c r="W250" s="7">
        <f t="shared" si="31"/>
        <v>900</v>
      </c>
    </row>
    <row r="251" spans="19:23" ht="12.75">
      <c r="S251" s="12">
        <v>24.9</v>
      </c>
      <c r="T251" s="14">
        <f t="shared" si="29"/>
        <v>35.6184193019984</v>
      </c>
      <c r="U251" s="14">
        <f t="shared" si="30"/>
        <v>0</v>
      </c>
      <c r="V251" s="7">
        <f t="shared" si="32"/>
        <v>900.7316086676724</v>
      </c>
      <c r="W251" s="7">
        <f t="shared" si="31"/>
        <v>900</v>
      </c>
    </row>
    <row r="252" spans="19:23" ht="12.75">
      <c r="S252" s="12">
        <v>25</v>
      </c>
      <c r="T252" s="14">
        <f t="shared" si="29"/>
        <v>35.79695737172856</v>
      </c>
      <c r="U252" s="14">
        <f t="shared" si="30"/>
        <v>0</v>
      </c>
      <c r="V252" s="7">
        <f t="shared" si="32"/>
        <v>900.7316086676724</v>
      </c>
      <c r="W252" s="7">
        <f t="shared" si="31"/>
        <v>900</v>
      </c>
    </row>
    <row r="253" spans="19:23" ht="12.75">
      <c r="S253" s="12">
        <v>25.1</v>
      </c>
      <c r="T253" s="14">
        <f t="shared" si="29"/>
        <v>35.976390367257444</v>
      </c>
      <c r="U253" s="14">
        <f t="shared" si="30"/>
        <v>0</v>
      </c>
      <c r="V253" s="7">
        <f t="shared" si="32"/>
        <v>900.7316086676724</v>
      </c>
      <c r="W253" s="7">
        <f t="shared" si="31"/>
        <v>900</v>
      </c>
    </row>
    <row r="254" spans="19:23" ht="12.75">
      <c r="S254" s="12">
        <v>25.2</v>
      </c>
      <c r="T254" s="14">
        <f t="shared" si="29"/>
        <v>36.15672277441927</v>
      </c>
      <c r="U254" s="14">
        <f t="shared" si="30"/>
        <v>0</v>
      </c>
      <c r="V254" s="7">
        <f t="shared" si="32"/>
        <v>900.7316086676724</v>
      </c>
      <c r="W254" s="7">
        <f t="shared" si="31"/>
        <v>900</v>
      </c>
    </row>
    <row r="255" spans="19:23" ht="12.75">
      <c r="S255" s="12">
        <v>25.3</v>
      </c>
      <c r="T255" s="14">
        <f t="shared" si="29"/>
        <v>36.337959101533635</v>
      </c>
      <c r="U255" s="14">
        <f t="shared" si="30"/>
        <v>0</v>
      </c>
      <c r="V255" s="7">
        <f t="shared" si="32"/>
        <v>900.7316086676724</v>
      </c>
      <c r="W255" s="7">
        <f t="shared" si="31"/>
        <v>900</v>
      </c>
    </row>
    <row r="256" spans="19:23" ht="12.75">
      <c r="S256" s="12">
        <v>25.4</v>
      </c>
      <c r="T256" s="14">
        <f t="shared" si="29"/>
        <v>36.52010387951813</v>
      </c>
      <c r="U256" s="14">
        <f t="shared" si="30"/>
        <v>0</v>
      </c>
      <c r="V256" s="7">
        <f t="shared" si="32"/>
        <v>900.7316086676724</v>
      </c>
      <c r="W256" s="7">
        <f t="shared" si="31"/>
        <v>900</v>
      </c>
    </row>
    <row r="257" spans="19:23" ht="12.75">
      <c r="S257" s="12">
        <v>25.5</v>
      </c>
      <c r="T257" s="14">
        <f t="shared" si="29"/>
        <v>36.70316166200171</v>
      </c>
      <c r="U257" s="14">
        <f t="shared" si="30"/>
        <v>0</v>
      </c>
      <c r="V257" s="7">
        <f t="shared" si="32"/>
        <v>900.7316086676724</v>
      </c>
      <c r="W257" s="7">
        <f t="shared" si="31"/>
        <v>900</v>
      </c>
    </row>
    <row r="258" spans="19:23" ht="12.75">
      <c r="S258" s="12">
        <v>25.6</v>
      </c>
      <c r="T258" s="14">
        <f t="shared" si="29"/>
        <v>36.88713702543847</v>
      </c>
      <c r="U258" s="14">
        <f t="shared" si="30"/>
        <v>0</v>
      </c>
      <c r="V258" s="7">
        <f t="shared" si="32"/>
        <v>900.7316086676724</v>
      </c>
      <c r="W258" s="7">
        <f t="shared" si="31"/>
        <v>900</v>
      </c>
    </row>
    <row r="259" spans="19:23" ht="12.75">
      <c r="S259" s="12">
        <v>25.7</v>
      </c>
      <c r="T259" s="14">
        <f aca="true" t="shared" si="33" ref="T259:T322">P0*e^(S259*s)</f>
        <v>37.07203456922206</v>
      </c>
      <c r="U259" s="14">
        <f aca="true" t="shared" si="34" ref="U259:U322">IF(AND(T259&lt;PR,T259&lt;Pmax),(d-a*T259)*0.1,0)</f>
        <v>0</v>
      </c>
      <c r="V259" s="7">
        <f t="shared" si="32"/>
        <v>900.7316086676724</v>
      </c>
      <c r="W259" s="7">
        <f aca="true" t="shared" si="35" ref="W259:W322">R</f>
        <v>900</v>
      </c>
    </row>
    <row r="260" spans="19:23" ht="12.75">
      <c r="S260" s="12">
        <v>25.8</v>
      </c>
      <c r="T260" s="14">
        <f t="shared" si="33"/>
        <v>37.257858915800725</v>
      </c>
      <c r="U260" s="14">
        <f t="shared" si="34"/>
        <v>0</v>
      </c>
      <c r="V260" s="7">
        <f t="shared" si="32"/>
        <v>900.7316086676724</v>
      </c>
      <c r="W260" s="7">
        <f t="shared" si="35"/>
        <v>900</v>
      </c>
    </row>
    <row r="261" spans="19:23" ht="12.75">
      <c r="S261" s="12">
        <v>25.9</v>
      </c>
      <c r="T261" s="14">
        <f t="shared" si="33"/>
        <v>37.44461471079279</v>
      </c>
      <c r="U261" s="14">
        <f t="shared" si="34"/>
        <v>0</v>
      </c>
      <c r="V261" s="7">
        <f t="shared" si="32"/>
        <v>900.7316086676724</v>
      </c>
      <c r="W261" s="7">
        <f t="shared" si="35"/>
        <v>900</v>
      </c>
    </row>
    <row r="262" spans="19:23" ht="12.75">
      <c r="S262" s="12">
        <v>26</v>
      </c>
      <c r="T262" s="14">
        <f t="shared" si="33"/>
        <v>37.63230662310288</v>
      </c>
      <c r="U262" s="14">
        <f t="shared" si="34"/>
        <v>0</v>
      </c>
      <c r="V262" s="7">
        <f t="shared" si="32"/>
        <v>900.7316086676724</v>
      </c>
      <c r="W262" s="7">
        <f t="shared" si="35"/>
        <v>900</v>
      </c>
    </row>
    <row r="263" spans="19:23" ht="12.75">
      <c r="S263" s="12">
        <v>26.1</v>
      </c>
      <c r="T263" s="14">
        <f t="shared" si="33"/>
        <v>37.82093934503856</v>
      </c>
      <c r="U263" s="14">
        <f t="shared" si="34"/>
        <v>0</v>
      </c>
      <c r="V263" s="7">
        <f aca="true" t="shared" si="36" ref="V263:V326">V262+U263</f>
        <v>900.7316086676724</v>
      </c>
      <c r="W263" s="7">
        <f t="shared" si="35"/>
        <v>900</v>
      </c>
    </row>
    <row r="264" spans="19:23" ht="12.75">
      <c r="S264" s="12">
        <v>26.2</v>
      </c>
      <c r="T264" s="14">
        <f t="shared" si="33"/>
        <v>38.0105175924277</v>
      </c>
      <c r="U264" s="14">
        <f t="shared" si="34"/>
        <v>0</v>
      </c>
      <c r="V264" s="7">
        <f t="shared" si="36"/>
        <v>900.7316086676724</v>
      </c>
      <c r="W264" s="7">
        <f t="shared" si="35"/>
        <v>900</v>
      </c>
    </row>
    <row r="265" spans="19:23" ht="12.75">
      <c r="S265" s="12">
        <v>26.3</v>
      </c>
      <c r="T265" s="14">
        <f t="shared" si="33"/>
        <v>38.201046104736385</v>
      </c>
      <c r="U265" s="14">
        <f t="shared" si="34"/>
        <v>0</v>
      </c>
      <c r="V265" s="7">
        <f t="shared" si="36"/>
        <v>900.7316086676724</v>
      </c>
      <c r="W265" s="7">
        <f t="shared" si="35"/>
        <v>900</v>
      </c>
    </row>
    <row r="266" spans="19:23" ht="12.75">
      <c r="S266" s="12">
        <v>26.4</v>
      </c>
      <c r="T266" s="14">
        <f t="shared" si="33"/>
        <v>38.39252964518732</v>
      </c>
      <c r="U266" s="14">
        <f t="shared" si="34"/>
        <v>0</v>
      </c>
      <c r="V266" s="7">
        <f t="shared" si="36"/>
        <v>900.7316086676724</v>
      </c>
      <c r="W266" s="7">
        <f t="shared" si="35"/>
        <v>900</v>
      </c>
    </row>
    <row r="267" spans="19:23" ht="12.75">
      <c r="S267" s="12">
        <v>26.5</v>
      </c>
      <c r="T267" s="14">
        <f t="shared" si="33"/>
        <v>38.584973000878996</v>
      </c>
      <c r="U267" s="14">
        <f t="shared" si="34"/>
        <v>0</v>
      </c>
      <c r="V267" s="7">
        <f t="shared" si="36"/>
        <v>900.7316086676724</v>
      </c>
      <c r="W267" s="7">
        <f t="shared" si="35"/>
        <v>900</v>
      </c>
    </row>
    <row r="268" spans="19:23" ht="12.75">
      <c r="S268" s="12">
        <v>26.6</v>
      </c>
      <c r="T268" s="14">
        <f t="shared" si="33"/>
        <v>38.778380982905325</v>
      </c>
      <c r="U268" s="14">
        <f t="shared" si="34"/>
        <v>0</v>
      </c>
      <c r="V268" s="7">
        <f t="shared" si="36"/>
        <v>900.7316086676724</v>
      </c>
      <c r="W268" s="7">
        <f t="shared" si="35"/>
        <v>900</v>
      </c>
    </row>
    <row r="269" spans="19:23" ht="12.75">
      <c r="S269" s="12">
        <v>26.7</v>
      </c>
      <c r="T269" s="14">
        <f t="shared" si="33"/>
        <v>38.972758426475934</v>
      </c>
      <c r="U269" s="14">
        <f t="shared" si="34"/>
        <v>0</v>
      </c>
      <c r="V269" s="7">
        <f t="shared" si="36"/>
        <v>900.7316086676724</v>
      </c>
      <c r="W269" s="7">
        <f t="shared" si="35"/>
        <v>900</v>
      </c>
    </row>
    <row r="270" spans="19:23" ht="12.75">
      <c r="S270" s="12">
        <v>26.8</v>
      </c>
      <c r="T270" s="14">
        <f t="shared" si="33"/>
        <v>39.16811019103705</v>
      </c>
      <c r="U270" s="14">
        <f t="shared" si="34"/>
        <v>0</v>
      </c>
      <c r="V270" s="7">
        <f t="shared" si="36"/>
        <v>900.7316086676724</v>
      </c>
      <c r="W270" s="7">
        <f t="shared" si="35"/>
        <v>900</v>
      </c>
    </row>
    <row r="271" spans="19:23" ht="12.75">
      <c r="S271" s="12">
        <v>26.9</v>
      </c>
      <c r="T271" s="14">
        <f t="shared" si="33"/>
        <v>39.364441160392936</v>
      </c>
      <c r="U271" s="14">
        <f t="shared" si="34"/>
        <v>0</v>
      </c>
      <c r="V271" s="7">
        <f t="shared" si="36"/>
        <v>900.7316086676724</v>
      </c>
      <c r="W271" s="7">
        <f t="shared" si="35"/>
        <v>900</v>
      </c>
    </row>
    <row r="272" spans="19:23" ht="12.75">
      <c r="S272" s="12">
        <v>27</v>
      </c>
      <c r="T272" s="14">
        <f t="shared" si="33"/>
        <v>39.561756242828075</v>
      </c>
      <c r="U272" s="14">
        <f t="shared" si="34"/>
        <v>0</v>
      </c>
      <c r="V272" s="7">
        <f t="shared" si="36"/>
        <v>900.7316086676724</v>
      </c>
      <c r="W272" s="7">
        <f t="shared" si="35"/>
        <v>900</v>
      </c>
    </row>
    <row r="273" spans="19:23" ht="12.75">
      <c r="S273" s="12">
        <v>27.1</v>
      </c>
      <c r="T273" s="14">
        <f t="shared" si="33"/>
        <v>39.76006037122979</v>
      </c>
      <c r="U273" s="14">
        <f t="shared" si="34"/>
        <v>0</v>
      </c>
      <c r="V273" s="7">
        <f t="shared" si="36"/>
        <v>900.7316086676724</v>
      </c>
      <c r="W273" s="7">
        <f t="shared" si="35"/>
        <v>900</v>
      </c>
    </row>
    <row r="274" spans="19:23" ht="12.75">
      <c r="S274" s="12">
        <v>27.2</v>
      </c>
      <c r="T274" s="14">
        <f t="shared" si="33"/>
        <v>39.95935850321162</v>
      </c>
      <c r="U274" s="14">
        <f t="shared" si="34"/>
        <v>0</v>
      </c>
      <c r="V274" s="7">
        <f t="shared" si="36"/>
        <v>900.7316086676724</v>
      </c>
      <c r="W274" s="7">
        <f t="shared" si="35"/>
        <v>900</v>
      </c>
    </row>
    <row r="275" spans="19:23" ht="12.75">
      <c r="S275" s="12">
        <v>27.3</v>
      </c>
      <c r="T275" s="14">
        <f t="shared" si="33"/>
        <v>40.159655621237256</v>
      </c>
      <c r="U275" s="14">
        <f t="shared" si="34"/>
        <v>0</v>
      </c>
      <c r="V275" s="7">
        <f t="shared" si="36"/>
        <v>900.7316086676724</v>
      </c>
      <c r="W275" s="7">
        <f t="shared" si="35"/>
        <v>900</v>
      </c>
    </row>
    <row r="276" spans="19:23" ht="12.75">
      <c r="S276" s="12">
        <v>27.4</v>
      </c>
      <c r="T276" s="14">
        <f t="shared" si="33"/>
        <v>40.360956732745066</v>
      </c>
      <c r="U276" s="14">
        <f t="shared" si="34"/>
        <v>0</v>
      </c>
      <c r="V276" s="7">
        <f t="shared" si="36"/>
        <v>900.7316086676724</v>
      </c>
      <c r="W276" s="7">
        <f t="shared" si="35"/>
        <v>900</v>
      </c>
    </row>
    <row r="277" spans="19:23" ht="12.75">
      <c r="S277" s="12">
        <v>27.5</v>
      </c>
      <c r="T277" s="14">
        <f t="shared" si="33"/>
        <v>40.56326687027333</v>
      </c>
      <c r="U277" s="14">
        <f t="shared" si="34"/>
        <v>0</v>
      </c>
      <c r="V277" s="7">
        <f t="shared" si="36"/>
        <v>900.7316086676724</v>
      </c>
      <c r="W277" s="7">
        <f t="shared" si="35"/>
        <v>900</v>
      </c>
    </row>
    <row r="278" spans="19:23" ht="12.75">
      <c r="S278" s="12">
        <v>27.6</v>
      </c>
      <c r="T278" s="14">
        <f t="shared" si="33"/>
        <v>40.76659109158604</v>
      </c>
      <c r="U278" s="14">
        <f t="shared" si="34"/>
        <v>0</v>
      </c>
      <c r="V278" s="7">
        <f t="shared" si="36"/>
        <v>900.7316086676724</v>
      </c>
      <c r="W278" s="7">
        <f t="shared" si="35"/>
        <v>900</v>
      </c>
    </row>
    <row r="279" spans="19:23" ht="12.75">
      <c r="S279" s="12">
        <v>27.7</v>
      </c>
      <c r="T279" s="14">
        <f t="shared" si="33"/>
        <v>40.970934479799276</v>
      </c>
      <c r="U279" s="14">
        <f t="shared" si="34"/>
        <v>0</v>
      </c>
      <c r="V279" s="7">
        <f t="shared" si="36"/>
        <v>900.7316086676724</v>
      </c>
      <c r="W279" s="7">
        <f t="shared" si="35"/>
        <v>900</v>
      </c>
    </row>
    <row r="280" spans="19:23" ht="12.75">
      <c r="S280" s="12">
        <v>27.8</v>
      </c>
      <c r="T280" s="14">
        <f t="shared" si="33"/>
        <v>41.17630214350843</v>
      </c>
      <c r="U280" s="14">
        <f t="shared" si="34"/>
        <v>0</v>
      </c>
      <c r="V280" s="7">
        <f t="shared" si="36"/>
        <v>900.7316086676724</v>
      </c>
      <c r="W280" s="7">
        <f t="shared" si="35"/>
        <v>900</v>
      </c>
    </row>
    <row r="281" spans="19:23" ht="12.75">
      <c r="S281" s="12">
        <v>27.9</v>
      </c>
      <c r="T281" s="14">
        <f t="shared" si="33"/>
        <v>41.38269921691577</v>
      </c>
      <c r="U281" s="14">
        <f t="shared" si="34"/>
        <v>0</v>
      </c>
      <c r="V281" s="7">
        <f t="shared" si="36"/>
        <v>900.7316086676724</v>
      </c>
      <c r="W281" s="7">
        <f t="shared" si="35"/>
        <v>900</v>
      </c>
    </row>
    <row r="282" spans="19:23" ht="12.75">
      <c r="S282" s="12">
        <v>28</v>
      </c>
      <c r="T282" s="14">
        <f t="shared" si="33"/>
        <v>41.590130859958876</v>
      </c>
      <c r="U282" s="14">
        <f t="shared" si="34"/>
        <v>0</v>
      </c>
      <c r="V282" s="7">
        <f t="shared" si="36"/>
        <v>900.7316086676724</v>
      </c>
      <c r="W282" s="7">
        <f t="shared" si="35"/>
        <v>900</v>
      </c>
    </row>
    <row r="283" spans="19:23" ht="12.75">
      <c r="S283" s="12">
        <v>28.1</v>
      </c>
      <c r="T283" s="14">
        <f t="shared" si="33"/>
        <v>41.798602258439644</v>
      </c>
      <c r="U283" s="14">
        <f t="shared" si="34"/>
        <v>0</v>
      </c>
      <c r="V283" s="7">
        <f t="shared" si="36"/>
        <v>900.7316086676724</v>
      </c>
      <c r="W283" s="7">
        <f t="shared" si="35"/>
        <v>900</v>
      </c>
    </row>
    <row r="284" spans="19:23" ht="12.75">
      <c r="S284" s="12">
        <v>28.2</v>
      </c>
      <c r="T284" s="14">
        <f t="shared" si="33"/>
        <v>42.00811862415388</v>
      </c>
      <c r="U284" s="14">
        <f t="shared" si="34"/>
        <v>0</v>
      </c>
      <c r="V284" s="7">
        <f t="shared" si="36"/>
        <v>900.7316086676724</v>
      </c>
      <c r="W284" s="7">
        <f t="shared" si="35"/>
        <v>900</v>
      </c>
    </row>
    <row r="285" spans="19:23" ht="12.75">
      <c r="S285" s="12">
        <v>28.3</v>
      </c>
      <c r="T285" s="14">
        <f t="shared" si="33"/>
        <v>42.218685195021635</v>
      </c>
      <c r="U285" s="14">
        <f t="shared" si="34"/>
        <v>0</v>
      </c>
      <c r="V285" s="7">
        <f t="shared" si="36"/>
        <v>900.7316086676724</v>
      </c>
      <c r="W285" s="7">
        <f t="shared" si="35"/>
        <v>900</v>
      </c>
    </row>
    <row r="286" spans="19:23" ht="12.75">
      <c r="S286" s="12">
        <v>28.4</v>
      </c>
      <c r="T286" s="14">
        <f t="shared" si="33"/>
        <v>42.43030723521817</v>
      </c>
      <c r="U286" s="14">
        <f t="shared" si="34"/>
        <v>0</v>
      </c>
      <c r="V286" s="7">
        <f t="shared" si="36"/>
        <v>900.7316086676724</v>
      </c>
      <c r="W286" s="7">
        <f t="shared" si="35"/>
        <v>900</v>
      </c>
    </row>
    <row r="287" spans="19:23" ht="12.75">
      <c r="S287" s="12">
        <v>28.5</v>
      </c>
      <c r="T287" s="14">
        <f t="shared" si="33"/>
        <v>42.6429900353055</v>
      </c>
      <c r="U287" s="14">
        <f t="shared" si="34"/>
        <v>0</v>
      </c>
      <c r="V287" s="7">
        <f t="shared" si="36"/>
        <v>900.7316086676724</v>
      </c>
      <c r="W287" s="7">
        <f t="shared" si="35"/>
        <v>900</v>
      </c>
    </row>
    <row r="288" spans="19:23" ht="12.75">
      <c r="S288" s="12">
        <v>28.6</v>
      </c>
      <c r="T288" s="14">
        <f t="shared" si="33"/>
        <v>42.856738912364705</v>
      </c>
      <c r="U288" s="14">
        <f t="shared" si="34"/>
        <v>0</v>
      </c>
      <c r="V288" s="7">
        <f t="shared" si="36"/>
        <v>900.7316086676724</v>
      </c>
      <c r="W288" s="7">
        <f t="shared" si="35"/>
        <v>900</v>
      </c>
    </row>
    <row r="289" spans="19:23" ht="12.75">
      <c r="S289" s="12">
        <v>28.7</v>
      </c>
      <c r="T289" s="14">
        <f t="shared" si="33"/>
        <v>43.07155921012883</v>
      </c>
      <c r="U289" s="14">
        <f t="shared" si="34"/>
        <v>0</v>
      </c>
      <c r="V289" s="7">
        <f t="shared" si="36"/>
        <v>900.7316086676724</v>
      </c>
      <c r="W289" s="7">
        <f t="shared" si="35"/>
        <v>900</v>
      </c>
    </row>
    <row r="290" spans="19:23" ht="12.75">
      <c r="S290" s="12">
        <v>28.8</v>
      </c>
      <c r="T290" s="14">
        <f t="shared" si="33"/>
        <v>43.28745629911654</v>
      </c>
      <c r="U290" s="14">
        <f t="shared" si="34"/>
        <v>0</v>
      </c>
      <c r="V290" s="7">
        <f t="shared" si="36"/>
        <v>900.7316086676724</v>
      </c>
      <c r="W290" s="7">
        <f t="shared" si="35"/>
        <v>900</v>
      </c>
    </row>
    <row r="291" spans="19:23" ht="12.75">
      <c r="S291" s="12">
        <v>28.9</v>
      </c>
      <c r="T291" s="14">
        <f t="shared" si="33"/>
        <v>43.50443557676627</v>
      </c>
      <c r="U291" s="14">
        <f t="shared" si="34"/>
        <v>0</v>
      </c>
      <c r="V291" s="7">
        <f t="shared" si="36"/>
        <v>900.7316086676724</v>
      </c>
      <c r="W291" s="7">
        <f t="shared" si="35"/>
        <v>900</v>
      </c>
    </row>
    <row r="292" spans="19:23" ht="12.75">
      <c r="S292" s="12">
        <v>29</v>
      </c>
      <c r="T292" s="14">
        <f t="shared" si="33"/>
        <v>43.72250246757129</v>
      </c>
      <c r="U292" s="14">
        <f t="shared" si="34"/>
        <v>0</v>
      </c>
      <c r="V292" s="7">
        <f t="shared" si="36"/>
        <v>900.7316086676724</v>
      </c>
      <c r="W292" s="7">
        <f t="shared" si="35"/>
        <v>900</v>
      </c>
    </row>
    <row r="293" spans="19:23" ht="12.75">
      <c r="S293" s="12">
        <v>29.1</v>
      </c>
      <c r="T293" s="14">
        <f t="shared" si="33"/>
        <v>43.94166242321519</v>
      </c>
      <c r="U293" s="14">
        <f t="shared" si="34"/>
        <v>0</v>
      </c>
      <c r="V293" s="7">
        <f t="shared" si="36"/>
        <v>900.7316086676724</v>
      </c>
      <c r="W293" s="7">
        <f t="shared" si="35"/>
        <v>900</v>
      </c>
    </row>
    <row r="294" spans="19:23" ht="12.75">
      <c r="S294" s="12">
        <v>29.2</v>
      </c>
      <c r="T294" s="14">
        <f t="shared" si="33"/>
        <v>44.16192092270832</v>
      </c>
      <c r="U294" s="14">
        <f t="shared" si="34"/>
        <v>0</v>
      </c>
      <c r="V294" s="7">
        <f t="shared" si="36"/>
        <v>900.7316086676724</v>
      </c>
      <c r="W294" s="7">
        <f t="shared" si="35"/>
        <v>900</v>
      </c>
    </row>
    <row r="295" spans="19:23" ht="12.75">
      <c r="S295" s="12">
        <v>29.3</v>
      </c>
      <c r="T295" s="14">
        <f t="shared" si="33"/>
        <v>44.38328347252462</v>
      </c>
      <c r="U295" s="14">
        <f t="shared" si="34"/>
        <v>0</v>
      </c>
      <c r="V295" s="7">
        <f t="shared" si="36"/>
        <v>900.7316086676724</v>
      </c>
      <c r="W295" s="7">
        <f t="shared" si="35"/>
        <v>900</v>
      </c>
    </row>
    <row r="296" spans="19:23" ht="12.75">
      <c r="S296" s="12">
        <v>29.4</v>
      </c>
      <c r="T296" s="14">
        <f t="shared" si="33"/>
        <v>44.60575560673935</v>
      </c>
      <c r="U296" s="14">
        <f t="shared" si="34"/>
        <v>0</v>
      </c>
      <c r="V296" s="7">
        <f t="shared" si="36"/>
        <v>900.7316086676724</v>
      </c>
      <c r="W296" s="7">
        <f t="shared" si="35"/>
        <v>900</v>
      </c>
    </row>
    <row r="297" spans="19:23" ht="12.75">
      <c r="S297" s="12">
        <v>29.5</v>
      </c>
      <c r="T297" s="14">
        <f t="shared" si="33"/>
        <v>44.82934288716748</v>
      </c>
      <c r="U297" s="14">
        <f t="shared" si="34"/>
        <v>0</v>
      </c>
      <c r="V297" s="7">
        <f t="shared" si="36"/>
        <v>900.7316086676724</v>
      </c>
      <c r="W297" s="7">
        <f t="shared" si="35"/>
        <v>900</v>
      </c>
    </row>
    <row r="298" spans="19:23" ht="12.75">
      <c r="S298" s="12">
        <v>29.6</v>
      </c>
      <c r="T298" s="14">
        <f t="shared" si="33"/>
        <v>45.05405090350265</v>
      </c>
      <c r="U298" s="14">
        <f t="shared" si="34"/>
        <v>0</v>
      </c>
      <c r="V298" s="7">
        <f t="shared" si="36"/>
        <v>900.7316086676724</v>
      </c>
      <c r="W298" s="7">
        <f t="shared" si="35"/>
        <v>900</v>
      </c>
    </row>
    <row r="299" spans="19:23" ht="12.75">
      <c r="S299" s="12">
        <v>29.7</v>
      </c>
      <c r="T299" s="14">
        <f t="shared" si="33"/>
        <v>45.27988527345697</v>
      </c>
      <c r="U299" s="14">
        <f t="shared" si="34"/>
        <v>0</v>
      </c>
      <c r="V299" s="7">
        <f t="shared" si="36"/>
        <v>900.7316086676724</v>
      </c>
      <c r="W299" s="7">
        <f t="shared" si="35"/>
        <v>900</v>
      </c>
    </row>
    <row r="300" spans="19:23" ht="12.75">
      <c r="S300" s="12">
        <v>29.8</v>
      </c>
      <c r="T300" s="14">
        <f t="shared" si="33"/>
        <v>45.50685164290147</v>
      </c>
      <c r="U300" s="14">
        <f t="shared" si="34"/>
        <v>0</v>
      </c>
      <c r="V300" s="7">
        <f t="shared" si="36"/>
        <v>900.7316086676724</v>
      </c>
      <c r="W300" s="7">
        <f t="shared" si="35"/>
        <v>900</v>
      </c>
    </row>
    <row r="301" spans="19:23" ht="12.75">
      <c r="S301" s="12">
        <v>29.9</v>
      </c>
      <c r="T301" s="14">
        <f t="shared" si="33"/>
        <v>45.734955686007176</v>
      </c>
      <c r="U301" s="14">
        <f t="shared" si="34"/>
        <v>0</v>
      </c>
      <c r="V301" s="7">
        <f t="shared" si="36"/>
        <v>900.7316086676724</v>
      </c>
      <c r="W301" s="7">
        <f t="shared" si="35"/>
        <v>900</v>
      </c>
    </row>
    <row r="302" spans="19:23" ht="12.75">
      <c r="S302" s="12">
        <v>30</v>
      </c>
      <c r="T302" s="14">
        <f t="shared" si="33"/>
        <v>45.964203105387064</v>
      </c>
      <c r="U302" s="14">
        <f t="shared" si="34"/>
        <v>0</v>
      </c>
      <c r="V302" s="7">
        <f t="shared" si="36"/>
        <v>900.7316086676724</v>
      </c>
      <c r="W302" s="7">
        <f t="shared" si="35"/>
        <v>900</v>
      </c>
    </row>
    <row r="303" spans="19:23" ht="12.75">
      <c r="S303" s="12">
        <v>30.1</v>
      </c>
      <c r="T303" s="14">
        <f t="shared" si="33"/>
        <v>46.194599632238564</v>
      </c>
      <c r="U303" s="14">
        <f t="shared" si="34"/>
        <v>0</v>
      </c>
      <c r="V303" s="7">
        <f t="shared" si="36"/>
        <v>900.7316086676724</v>
      </c>
      <c r="W303" s="7">
        <f t="shared" si="35"/>
        <v>900</v>
      </c>
    </row>
    <row r="304" spans="19:23" ht="12.75">
      <c r="S304" s="12">
        <v>30.2</v>
      </c>
      <c r="T304" s="14">
        <f t="shared" si="33"/>
        <v>46.426151026486835</v>
      </c>
      <c r="U304" s="14">
        <f t="shared" si="34"/>
        <v>0</v>
      </c>
      <c r="V304" s="7">
        <f t="shared" si="36"/>
        <v>900.7316086676724</v>
      </c>
      <c r="W304" s="7">
        <f t="shared" si="35"/>
        <v>900</v>
      </c>
    </row>
    <row r="305" spans="19:23" ht="12.75">
      <c r="S305" s="12">
        <v>30.3</v>
      </c>
      <c r="T305" s="14">
        <f t="shared" si="33"/>
        <v>46.65886307692882</v>
      </c>
      <c r="U305" s="14">
        <f t="shared" si="34"/>
        <v>0</v>
      </c>
      <c r="V305" s="7">
        <f t="shared" si="36"/>
        <v>900.7316086676724</v>
      </c>
      <c r="W305" s="7">
        <f t="shared" si="35"/>
        <v>900</v>
      </c>
    </row>
    <row r="306" spans="19:23" ht="12.75">
      <c r="S306" s="12">
        <v>30.4</v>
      </c>
      <c r="T306" s="14">
        <f t="shared" si="33"/>
        <v>46.89274160137786</v>
      </c>
      <c r="U306" s="14">
        <f t="shared" si="34"/>
        <v>0</v>
      </c>
      <c r="V306" s="7">
        <f t="shared" si="36"/>
        <v>900.7316086676724</v>
      </c>
      <c r="W306" s="7">
        <f t="shared" si="35"/>
        <v>900</v>
      </c>
    </row>
    <row r="307" spans="19:23" ht="12.75">
      <c r="S307" s="12">
        <v>30.5</v>
      </c>
      <c r="T307" s="14">
        <f t="shared" si="33"/>
        <v>47.127792446809266</v>
      </c>
      <c r="U307" s="14">
        <f t="shared" si="34"/>
        <v>0</v>
      </c>
      <c r="V307" s="7">
        <f t="shared" si="36"/>
        <v>900.7316086676724</v>
      </c>
      <c r="W307" s="7">
        <f t="shared" si="35"/>
        <v>900</v>
      </c>
    </row>
    <row r="308" spans="19:23" ht="12.75">
      <c r="S308" s="12">
        <v>30.6</v>
      </c>
      <c r="T308" s="14">
        <f t="shared" si="33"/>
        <v>47.36402148950643</v>
      </c>
      <c r="U308" s="14">
        <f t="shared" si="34"/>
        <v>0</v>
      </c>
      <c r="V308" s="7">
        <f t="shared" si="36"/>
        <v>900.7316086676724</v>
      </c>
      <c r="W308" s="7">
        <f t="shared" si="35"/>
        <v>900</v>
      </c>
    </row>
    <row r="309" spans="19:23" ht="12.75">
      <c r="S309" s="12">
        <v>30.7</v>
      </c>
      <c r="T309" s="14">
        <f t="shared" si="33"/>
        <v>47.601434635207696</v>
      </c>
      <c r="U309" s="14">
        <f t="shared" si="34"/>
        <v>0</v>
      </c>
      <c r="V309" s="7">
        <f t="shared" si="36"/>
        <v>900.7316086676724</v>
      </c>
      <c r="W309" s="7">
        <f t="shared" si="35"/>
        <v>900</v>
      </c>
    </row>
    <row r="310" spans="19:23" ht="12.75">
      <c r="S310" s="12">
        <v>30.8</v>
      </c>
      <c r="T310" s="14">
        <f t="shared" si="33"/>
        <v>47.84003781925408</v>
      </c>
      <c r="U310" s="14">
        <f t="shared" si="34"/>
        <v>0</v>
      </c>
      <c r="V310" s="7">
        <f t="shared" si="36"/>
        <v>900.7316086676724</v>
      </c>
      <c r="W310" s="7">
        <f t="shared" si="35"/>
        <v>900</v>
      </c>
    </row>
    <row r="311" spans="19:23" ht="12.75">
      <c r="S311" s="12">
        <v>30.9</v>
      </c>
      <c r="T311" s="14">
        <f t="shared" si="33"/>
        <v>48.07983700673762</v>
      </c>
      <c r="U311" s="14">
        <f t="shared" si="34"/>
        <v>0</v>
      </c>
      <c r="V311" s="7">
        <f t="shared" si="36"/>
        <v>900.7316086676724</v>
      </c>
      <c r="W311" s="7">
        <f t="shared" si="35"/>
        <v>900</v>
      </c>
    </row>
    <row r="312" spans="19:23" ht="12.75">
      <c r="S312" s="12">
        <v>31</v>
      </c>
      <c r="T312" s="14">
        <f t="shared" si="33"/>
        <v>48.320838192650506</v>
      </c>
      <c r="U312" s="14">
        <f t="shared" si="34"/>
        <v>0</v>
      </c>
      <c r="V312" s="7">
        <f t="shared" si="36"/>
        <v>900.7316086676724</v>
      </c>
      <c r="W312" s="7">
        <f t="shared" si="35"/>
        <v>900</v>
      </c>
    </row>
    <row r="313" spans="19:23" ht="12.75">
      <c r="S313" s="12">
        <v>31.1</v>
      </c>
      <c r="T313" s="14">
        <f t="shared" si="33"/>
        <v>48.56304740203492</v>
      </c>
      <c r="U313" s="14">
        <f t="shared" si="34"/>
        <v>0</v>
      </c>
      <c r="V313" s="7">
        <f t="shared" si="36"/>
        <v>900.7316086676724</v>
      </c>
      <c r="W313" s="7">
        <f t="shared" si="35"/>
        <v>900</v>
      </c>
    </row>
    <row r="314" spans="19:23" ht="12.75">
      <c r="S314" s="12">
        <v>31.2</v>
      </c>
      <c r="T314" s="14">
        <f t="shared" si="33"/>
        <v>48.8064706901337</v>
      </c>
      <c r="U314" s="14">
        <f t="shared" si="34"/>
        <v>0</v>
      </c>
      <c r="V314" s="7">
        <f t="shared" si="36"/>
        <v>900.7316086676724</v>
      </c>
      <c r="W314" s="7">
        <f t="shared" si="35"/>
        <v>900</v>
      </c>
    </row>
    <row r="315" spans="19:23" ht="12.75">
      <c r="S315" s="12">
        <v>31.3</v>
      </c>
      <c r="T315" s="14">
        <f t="shared" si="33"/>
        <v>49.05111414254174</v>
      </c>
      <c r="U315" s="14">
        <f t="shared" si="34"/>
        <v>0</v>
      </c>
      <c r="V315" s="7">
        <f t="shared" si="36"/>
        <v>900.7316086676724</v>
      </c>
      <c r="W315" s="7">
        <f t="shared" si="35"/>
        <v>900</v>
      </c>
    </row>
    <row r="316" spans="19:23" ht="12.75">
      <c r="S316" s="12">
        <v>31.4</v>
      </c>
      <c r="T316" s="14">
        <f t="shared" si="33"/>
        <v>49.296983875358094</v>
      </c>
      <c r="U316" s="14">
        <f t="shared" si="34"/>
        <v>0</v>
      </c>
      <c r="V316" s="7">
        <f t="shared" si="36"/>
        <v>900.7316086676724</v>
      </c>
      <c r="W316" s="7">
        <f t="shared" si="35"/>
        <v>900</v>
      </c>
    </row>
    <row r="317" spans="19:23" ht="12.75">
      <c r="S317" s="12">
        <v>31.5</v>
      </c>
      <c r="T317" s="14">
        <f t="shared" si="33"/>
        <v>49.544086035338886</v>
      </c>
      <c r="U317" s="14">
        <f t="shared" si="34"/>
        <v>0</v>
      </c>
      <c r="V317" s="7">
        <f t="shared" si="36"/>
        <v>900.7316086676724</v>
      </c>
      <c r="W317" s="7">
        <f t="shared" si="35"/>
        <v>900</v>
      </c>
    </row>
    <row r="318" spans="19:23" ht="12.75">
      <c r="S318" s="12">
        <v>31.6</v>
      </c>
      <c r="T318" s="14">
        <f t="shared" si="33"/>
        <v>49.792426800050976</v>
      </c>
      <c r="U318" s="14">
        <f t="shared" si="34"/>
        <v>0</v>
      </c>
      <c r="V318" s="7">
        <f t="shared" si="36"/>
        <v>900.7316086676724</v>
      </c>
      <c r="W318" s="7">
        <f t="shared" si="35"/>
        <v>900</v>
      </c>
    </row>
    <row r="319" spans="19:23" ht="12.75">
      <c r="S319" s="12">
        <v>31.7</v>
      </c>
      <c r="T319" s="14">
        <f t="shared" si="33"/>
        <v>50.04201237802643</v>
      </c>
      <c r="U319" s="14">
        <f t="shared" si="34"/>
        <v>0</v>
      </c>
      <c r="V319" s="7">
        <f t="shared" si="36"/>
        <v>900.7316086676724</v>
      </c>
      <c r="W319" s="7">
        <f t="shared" si="35"/>
        <v>900</v>
      </c>
    </row>
    <row r="320" spans="19:23" ht="12.75">
      <c r="S320" s="12">
        <v>31.8</v>
      </c>
      <c r="T320" s="14">
        <f t="shared" si="33"/>
        <v>50.292849008917685</v>
      </c>
      <c r="U320" s="14">
        <f t="shared" si="34"/>
        <v>0</v>
      </c>
      <c r="V320" s="7">
        <f t="shared" si="36"/>
        <v>900.7316086676724</v>
      </c>
      <c r="W320" s="7">
        <f t="shared" si="35"/>
        <v>900</v>
      </c>
    </row>
    <row r="321" spans="19:23" ht="12.75">
      <c r="S321" s="12">
        <v>31.9</v>
      </c>
      <c r="T321" s="14">
        <f t="shared" si="33"/>
        <v>50.54494296365359</v>
      </c>
      <c r="U321" s="14">
        <f t="shared" si="34"/>
        <v>0</v>
      </c>
      <c r="V321" s="7">
        <f t="shared" si="36"/>
        <v>900.7316086676724</v>
      </c>
      <c r="W321" s="7">
        <f t="shared" si="35"/>
        <v>900</v>
      </c>
    </row>
    <row r="322" spans="19:23" ht="12.75">
      <c r="S322" s="12">
        <v>32</v>
      </c>
      <c r="T322" s="14">
        <f t="shared" si="33"/>
        <v>50.798300544596145</v>
      </c>
      <c r="U322" s="14">
        <f t="shared" si="34"/>
        <v>0</v>
      </c>
      <c r="V322" s="7">
        <f t="shared" si="36"/>
        <v>900.7316086676724</v>
      </c>
      <c r="W322" s="7">
        <f t="shared" si="35"/>
        <v>900</v>
      </c>
    </row>
    <row r="323" spans="19:23" ht="12.75">
      <c r="S323" s="12">
        <v>32.1</v>
      </c>
      <c r="T323" s="14">
        <f aca="true" t="shared" si="37" ref="T323:T386">P0*e^(S323*s)</f>
        <v>51.05292808569807</v>
      </c>
      <c r="U323" s="14">
        <f aca="true" t="shared" si="38" ref="U323:U386">IF(AND(T323&lt;PR,T323&lt;Pmax),(d-a*T323)*0.1,0)</f>
        <v>0</v>
      </c>
      <c r="V323" s="7">
        <f t="shared" si="36"/>
        <v>900.7316086676724</v>
      </c>
      <c r="W323" s="7">
        <f aca="true" t="shared" si="39" ref="W323:W386">R</f>
        <v>900</v>
      </c>
    </row>
    <row r="324" spans="19:23" ht="12.75">
      <c r="S324" s="12">
        <v>32.2</v>
      </c>
      <c r="T324" s="14">
        <f t="shared" si="37"/>
        <v>51.30883195266113</v>
      </c>
      <c r="U324" s="14">
        <f t="shared" si="38"/>
        <v>0</v>
      </c>
      <c r="V324" s="7">
        <f t="shared" si="36"/>
        <v>900.7316086676724</v>
      </c>
      <c r="W324" s="7">
        <f t="shared" si="39"/>
        <v>900</v>
      </c>
    </row>
    <row r="325" spans="19:23" ht="12.75">
      <c r="S325" s="12">
        <v>32.3</v>
      </c>
      <c r="T325" s="14">
        <f t="shared" si="37"/>
        <v>51.56601854309534</v>
      </c>
      <c r="U325" s="14">
        <f t="shared" si="38"/>
        <v>0</v>
      </c>
      <c r="V325" s="7">
        <f t="shared" si="36"/>
        <v>900.7316086676724</v>
      </c>
      <c r="W325" s="7">
        <f t="shared" si="39"/>
        <v>900</v>
      </c>
    </row>
    <row r="326" spans="19:23" ht="12.75">
      <c r="S326" s="12">
        <v>32.4</v>
      </c>
      <c r="T326" s="14">
        <f t="shared" si="37"/>
        <v>51.82449428667886</v>
      </c>
      <c r="U326" s="14">
        <f t="shared" si="38"/>
        <v>0</v>
      </c>
      <c r="V326" s="7">
        <f t="shared" si="36"/>
        <v>900.7316086676724</v>
      </c>
      <c r="W326" s="7">
        <f t="shared" si="39"/>
        <v>900</v>
      </c>
    </row>
    <row r="327" spans="19:23" ht="12.75">
      <c r="S327" s="12">
        <v>32.5</v>
      </c>
      <c r="T327" s="14">
        <f t="shared" si="37"/>
        <v>52.08426564531875</v>
      </c>
      <c r="U327" s="14">
        <f t="shared" si="38"/>
        <v>0</v>
      </c>
      <c r="V327" s="7">
        <f aca="true" t="shared" si="40" ref="V327:V390">V326+U327</f>
        <v>900.7316086676724</v>
      </c>
      <c r="W327" s="7">
        <f t="shared" si="39"/>
        <v>900</v>
      </c>
    </row>
    <row r="328" spans="19:23" ht="12.75">
      <c r="S328" s="12">
        <v>32.6</v>
      </c>
      <c r="T328" s="14">
        <f t="shared" si="37"/>
        <v>52.345339113312505</v>
      </c>
      <c r="U328" s="14">
        <f t="shared" si="38"/>
        <v>0</v>
      </c>
      <c r="V328" s="7">
        <f t="shared" si="40"/>
        <v>900.7316086676724</v>
      </c>
      <c r="W328" s="7">
        <f t="shared" si="39"/>
        <v>900</v>
      </c>
    </row>
    <row r="329" spans="19:23" ht="12.75">
      <c r="S329" s="12">
        <v>32.7</v>
      </c>
      <c r="T329" s="14">
        <f t="shared" si="37"/>
        <v>52.60772121751041</v>
      </c>
      <c r="U329" s="14">
        <f t="shared" si="38"/>
        <v>0</v>
      </c>
      <c r="V329" s="7">
        <f t="shared" si="40"/>
        <v>900.7316086676724</v>
      </c>
      <c r="W329" s="7">
        <f t="shared" si="39"/>
        <v>900</v>
      </c>
    </row>
    <row r="330" spans="19:23" ht="12.75">
      <c r="S330" s="12">
        <v>32.8</v>
      </c>
      <c r="T330" s="14">
        <f t="shared" si="37"/>
        <v>52.871418517478716</v>
      </c>
      <c r="U330" s="14">
        <f t="shared" si="38"/>
        <v>0</v>
      </c>
      <c r="V330" s="7">
        <f t="shared" si="40"/>
        <v>900.7316086676724</v>
      </c>
      <c r="W330" s="7">
        <f t="shared" si="39"/>
        <v>900</v>
      </c>
    </row>
    <row r="331" spans="19:23" ht="12.75">
      <c r="S331" s="12">
        <v>32.9</v>
      </c>
      <c r="T331" s="14">
        <f t="shared" si="37"/>
        <v>53.136437605663716</v>
      </c>
      <c r="U331" s="14">
        <f t="shared" si="38"/>
        <v>0</v>
      </c>
      <c r="V331" s="7">
        <f t="shared" si="40"/>
        <v>900.7316086676724</v>
      </c>
      <c r="W331" s="7">
        <f t="shared" si="39"/>
        <v>900</v>
      </c>
    </row>
    <row r="332" spans="19:23" ht="12.75">
      <c r="S332" s="12">
        <v>33</v>
      </c>
      <c r="T332" s="14">
        <f t="shared" si="37"/>
        <v>53.402785107556376</v>
      </c>
      <c r="U332" s="14">
        <f t="shared" si="38"/>
        <v>0</v>
      </c>
      <c r="V332" s="7">
        <f t="shared" si="40"/>
        <v>900.7316086676724</v>
      </c>
      <c r="W332" s="7">
        <f t="shared" si="39"/>
        <v>900</v>
      </c>
    </row>
    <row r="333" spans="19:23" ht="12.75">
      <c r="S333" s="12">
        <v>33.1</v>
      </c>
      <c r="T333" s="14">
        <f t="shared" si="37"/>
        <v>53.67046768185811</v>
      </c>
      <c r="U333" s="14">
        <f t="shared" si="38"/>
        <v>0</v>
      </c>
      <c r="V333" s="7">
        <f t="shared" si="40"/>
        <v>900.7316086676724</v>
      </c>
      <c r="W333" s="7">
        <f t="shared" si="39"/>
        <v>900</v>
      </c>
    </row>
    <row r="334" spans="19:23" ht="12.75">
      <c r="S334" s="12">
        <v>33.2</v>
      </c>
      <c r="T334" s="14">
        <f t="shared" si="37"/>
        <v>53.939492020647236</v>
      </c>
      <c r="U334" s="14">
        <f t="shared" si="38"/>
        <v>0</v>
      </c>
      <c r="V334" s="7">
        <f t="shared" si="40"/>
        <v>900.7316086676724</v>
      </c>
      <c r="W334" s="7">
        <f t="shared" si="39"/>
        <v>900</v>
      </c>
    </row>
    <row r="335" spans="19:23" ht="12.75">
      <c r="S335" s="12">
        <v>33.3</v>
      </c>
      <c r="T335" s="14">
        <f t="shared" si="37"/>
        <v>54.209864849546214</v>
      </c>
      <c r="U335" s="14">
        <f t="shared" si="38"/>
        <v>0</v>
      </c>
      <c r="V335" s="7">
        <f t="shared" si="40"/>
        <v>900.7316086676724</v>
      </c>
      <c r="W335" s="7">
        <f t="shared" si="39"/>
        <v>900</v>
      </c>
    </row>
    <row r="336" spans="19:23" ht="12.75">
      <c r="S336" s="12">
        <v>33.4</v>
      </c>
      <c r="T336" s="14">
        <f t="shared" si="37"/>
        <v>54.48159292788988</v>
      </c>
      <c r="U336" s="14">
        <f t="shared" si="38"/>
        <v>0</v>
      </c>
      <c r="V336" s="7">
        <f t="shared" si="40"/>
        <v>900.7316086676724</v>
      </c>
      <c r="W336" s="7">
        <f t="shared" si="39"/>
        <v>900</v>
      </c>
    </row>
    <row r="337" spans="19:23" ht="12.75">
      <c r="S337" s="12">
        <v>33.5</v>
      </c>
      <c r="T337" s="14">
        <f t="shared" si="37"/>
        <v>54.754683048894336</v>
      </c>
      <c r="U337" s="14">
        <f t="shared" si="38"/>
        <v>0</v>
      </c>
      <c r="V337" s="7">
        <f t="shared" si="40"/>
        <v>900.7316086676724</v>
      </c>
      <c r="W337" s="7">
        <f t="shared" si="39"/>
        <v>900</v>
      </c>
    </row>
    <row r="338" spans="19:23" ht="12.75">
      <c r="S338" s="12">
        <v>33.6</v>
      </c>
      <c r="T338" s="14">
        <f t="shared" si="37"/>
        <v>55.029142039826816</v>
      </c>
      <c r="U338" s="14">
        <f t="shared" si="38"/>
        <v>0</v>
      </c>
      <c r="V338" s="7">
        <f t="shared" si="40"/>
        <v>900.7316086676724</v>
      </c>
      <c r="W338" s="7">
        <f t="shared" si="39"/>
        <v>900</v>
      </c>
    </row>
    <row r="339" spans="19:23" ht="12.75">
      <c r="S339" s="12">
        <v>33.7</v>
      </c>
      <c r="T339" s="14">
        <f t="shared" si="37"/>
        <v>55.304976762176395</v>
      </c>
      <c r="U339" s="14">
        <f t="shared" si="38"/>
        <v>0</v>
      </c>
      <c r="V339" s="7">
        <f t="shared" si="40"/>
        <v>900.7316086676724</v>
      </c>
      <c r="W339" s="7">
        <f t="shared" si="39"/>
        <v>900</v>
      </c>
    </row>
    <row r="340" spans="19:23" ht="12.75">
      <c r="S340" s="12">
        <v>33.8</v>
      </c>
      <c r="T340" s="14">
        <f t="shared" si="37"/>
        <v>55.58219411182548</v>
      </c>
      <c r="U340" s="14">
        <f t="shared" si="38"/>
        <v>0</v>
      </c>
      <c r="V340" s="7">
        <f t="shared" si="40"/>
        <v>900.7316086676724</v>
      </c>
      <c r="W340" s="7">
        <f t="shared" si="39"/>
        <v>900</v>
      </c>
    </row>
    <row r="341" spans="19:23" ht="12.75">
      <c r="S341" s="12">
        <v>33.9</v>
      </c>
      <c r="T341" s="14">
        <f t="shared" si="37"/>
        <v>55.860801019222286</v>
      </c>
      <c r="U341" s="14">
        <f t="shared" si="38"/>
        <v>0</v>
      </c>
      <c r="V341" s="7">
        <f t="shared" si="40"/>
        <v>900.7316086676724</v>
      </c>
      <c r="W341" s="7">
        <f t="shared" si="39"/>
        <v>900</v>
      </c>
    </row>
    <row r="342" spans="19:23" ht="12.75">
      <c r="S342" s="12">
        <v>34</v>
      </c>
      <c r="T342" s="14">
        <f t="shared" si="37"/>
        <v>56.140804449554</v>
      </c>
      <c r="U342" s="14">
        <f t="shared" si="38"/>
        <v>0</v>
      </c>
      <c r="V342" s="7">
        <f t="shared" si="40"/>
        <v>900.7316086676724</v>
      </c>
      <c r="W342" s="7">
        <f t="shared" si="39"/>
        <v>900</v>
      </c>
    </row>
    <row r="343" spans="19:23" ht="12.75">
      <c r="S343" s="12">
        <v>34.1</v>
      </c>
      <c r="T343" s="14">
        <f t="shared" si="37"/>
        <v>56.42221140292094</v>
      </c>
      <c r="U343" s="14">
        <f t="shared" si="38"/>
        <v>0</v>
      </c>
      <c r="V343" s="7">
        <f t="shared" si="40"/>
        <v>900.7316086676724</v>
      </c>
      <c r="W343" s="7">
        <f t="shared" si="39"/>
        <v>900</v>
      </c>
    </row>
    <row r="344" spans="19:23" ht="12.75">
      <c r="S344" s="12">
        <v>34.2</v>
      </c>
      <c r="T344" s="14">
        <f t="shared" si="37"/>
        <v>56.70502891451161</v>
      </c>
      <c r="U344" s="14">
        <f t="shared" si="38"/>
        <v>0</v>
      </c>
      <c r="V344" s="7">
        <f t="shared" si="40"/>
        <v>900.7316086676724</v>
      </c>
      <c r="W344" s="7">
        <f t="shared" si="39"/>
        <v>900</v>
      </c>
    </row>
    <row r="345" spans="19:23" ht="12.75">
      <c r="S345" s="12">
        <v>34.3</v>
      </c>
      <c r="T345" s="14">
        <f t="shared" si="37"/>
        <v>56.989264054778516</v>
      </c>
      <c r="U345" s="14">
        <f t="shared" si="38"/>
        <v>0</v>
      </c>
      <c r="V345" s="7">
        <f t="shared" si="40"/>
        <v>900.7316086676724</v>
      </c>
      <c r="W345" s="7">
        <f t="shared" si="39"/>
        <v>900</v>
      </c>
    </row>
    <row r="346" spans="19:23" ht="12.75">
      <c r="S346" s="12">
        <v>34.4</v>
      </c>
      <c r="T346" s="14">
        <f t="shared" si="37"/>
        <v>57.27492392961502</v>
      </c>
      <c r="U346" s="14">
        <f t="shared" si="38"/>
        <v>0</v>
      </c>
      <c r="V346" s="7">
        <f t="shared" si="40"/>
        <v>900.7316086676724</v>
      </c>
      <c r="W346" s="7">
        <f t="shared" si="39"/>
        <v>900</v>
      </c>
    </row>
    <row r="347" spans="19:23" ht="12.75">
      <c r="S347" s="12">
        <v>34.5</v>
      </c>
      <c r="T347" s="14">
        <f t="shared" si="37"/>
        <v>57.56201568053283</v>
      </c>
      <c r="U347" s="14">
        <f t="shared" si="38"/>
        <v>0</v>
      </c>
      <c r="V347" s="7">
        <f t="shared" si="40"/>
        <v>900.7316086676724</v>
      </c>
      <c r="W347" s="7">
        <f t="shared" si="39"/>
        <v>900</v>
      </c>
    </row>
    <row r="348" spans="19:23" ht="12.75">
      <c r="S348" s="12">
        <v>34.6</v>
      </c>
      <c r="T348" s="14">
        <f t="shared" si="37"/>
        <v>57.85054648484068</v>
      </c>
      <c r="U348" s="14">
        <f t="shared" si="38"/>
        <v>0</v>
      </c>
      <c r="V348" s="7">
        <f t="shared" si="40"/>
        <v>900.7316086676724</v>
      </c>
      <c r="W348" s="7">
        <f t="shared" si="39"/>
        <v>900</v>
      </c>
    </row>
    <row r="349" spans="19:23" ht="12.75">
      <c r="S349" s="12">
        <v>34.7</v>
      </c>
      <c r="T349" s="14">
        <f t="shared" si="37"/>
        <v>58.140523555823705</v>
      </c>
      <c r="U349" s="14">
        <f t="shared" si="38"/>
        <v>0</v>
      </c>
      <c r="V349" s="7">
        <f t="shared" si="40"/>
        <v>900.7316086676724</v>
      </c>
      <c r="W349" s="7">
        <f t="shared" si="39"/>
        <v>900</v>
      </c>
    </row>
    <row r="350" spans="19:23" ht="12.75">
      <c r="S350" s="12">
        <v>34.8</v>
      </c>
      <c r="T350" s="14">
        <f t="shared" si="37"/>
        <v>58.43195414292375</v>
      </c>
      <c r="U350" s="14">
        <f t="shared" si="38"/>
        <v>0</v>
      </c>
      <c r="V350" s="7">
        <f t="shared" si="40"/>
        <v>900.7316086676724</v>
      </c>
      <c r="W350" s="7">
        <f t="shared" si="39"/>
        <v>900</v>
      </c>
    </row>
    <row r="351" spans="19:23" ht="12.75">
      <c r="S351" s="12">
        <v>34.9</v>
      </c>
      <c r="T351" s="14">
        <f t="shared" si="37"/>
        <v>58.72484553192073</v>
      </c>
      <c r="U351" s="14">
        <f t="shared" si="38"/>
        <v>0</v>
      </c>
      <c r="V351" s="7">
        <f t="shared" si="40"/>
        <v>900.7316086676724</v>
      </c>
      <c r="W351" s="7">
        <f t="shared" si="39"/>
        <v>900</v>
      </c>
    </row>
    <row r="352" spans="19:23" ht="12.75">
      <c r="S352" s="12">
        <v>35</v>
      </c>
      <c r="T352" s="14">
        <f t="shared" si="37"/>
        <v>59.019205045114575</v>
      </c>
      <c r="U352" s="14">
        <f t="shared" si="38"/>
        <v>0</v>
      </c>
      <c r="V352" s="7">
        <f t="shared" si="40"/>
        <v>900.7316086676724</v>
      </c>
      <c r="W352" s="7">
        <f t="shared" si="39"/>
        <v>900</v>
      </c>
    </row>
    <row r="353" spans="19:23" ht="12.75">
      <c r="S353" s="12">
        <v>35.1</v>
      </c>
      <c r="T353" s="14">
        <f t="shared" si="37"/>
        <v>59.31504004150848</v>
      </c>
      <c r="U353" s="14">
        <f t="shared" si="38"/>
        <v>0</v>
      </c>
      <c r="V353" s="7">
        <f t="shared" si="40"/>
        <v>900.7316086676724</v>
      </c>
      <c r="W353" s="7">
        <f t="shared" si="39"/>
        <v>900</v>
      </c>
    </row>
    <row r="354" spans="19:23" ht="12.75">
      <c r="S354" s="12">
        <v>35.2</v>
      </c>
      <c r="T354" s="14">
        <f t="shared" si="37"/>
        <v>59.612357916992764</v>
      </c>
      <c r="U354" s="14">
        <f t="shared" si="38"/>
        <v>0</v>
      </c>
      <c r="V354" s="7">
        <f t="shared" si="40"/>
        <v>900.7316086676724</v>
      </c>
      <c r="W354" s="7">
        <f t="shared" si="39"/>
        <v>900</v>
      </c>
    </row>
    <row r="355" spans="19:23" ht="12.75">
      <c r="S355" s="12">
        <v>35.3</v>
      </c>
      <c r="T355" s="14">
        <f t="shared" si="37"/>
        <v>59.911166104529755</v>
      </c>
      <c r="U355" s="14">
        <f t="shared" si="38"/>
        <v>0</v>
      </c>
      <c r="V355" s="7">
        <f t="shared" si="40"/>
        <v>900.7316086676724</v>
      </c>
      <c r="W355" s="7">
        <f t="shared" si="39"/>
        <v>900</v>
      </c>
    </row>
    <row r="356" spans="19:23" ht="12.75">
      <c r="S356" s="12">
        <v>35.4</v>
      </c>
      <c r="T356" s="14">
        <f t="shared" si="37"/>
        <v>60.21147207433976</v>
      </c>
      <c r="U356" s="14">
        <f t="shared" si="38"/>
        <v>0</v>
      </c>
      <c r="V356" s="7">
        <f t="shared" si="40"/>
        <v>900.7316086676724</v>
      </c>
      <c r="W356" s="7">
        <f t="shared" si="39"/>
        <v>900</v>
      </c>
    </row>
    <row r="357" spans="19:23" ht="12.75">
      <c r="S357" s="12">
        <v>35.5</v>
      </c>
      <c r="T357" s="14">
        <f t="shared" si="37"/>
        <v>60.51328333408764</v>
      </c>
      <c r="U357" s="14">
        <f t="shared" si="38"/>
        <v>0</v>
      </c>
      <c r="V357" s="7">
        <f t="shared" si="40"/>
        <v>900.7316086676724</v>
      </c>
      <c r="W357" s="7">
        <f t="shared" si="39"/>
        <v>900</v>
      </c>
    </row>
    <row r="358" spans="19:23" ht="12.75">
      <c r="S358" s="12">
        <v>35.6</v>
      </c>
      <c r="T358" s="14">
        <f t="shared" si="37"/>
        <v>60.81660742907061</v>
      </c>
      <c r="U358" s="14">
        <f t="shared" si="38"/>
        <v>0</v>
      </c>
      <c r="V358" s="7">
        <f t="shared" si="40"/>
        <v>900.7316086676724</v>
      </c>
      <c r="W358" s="7">
        <f t="shared" si="39"/>
        <v>900</v>
      </c>
    </row>
    <row r="359" spans="19:23" ht="12.75">
      <c r="S359" s="12">
        <v>35.7</v>
      </c>
      <c r="T359" s="14">
        <f t="shared" si="37"/>
        <v>61.12145194240682</v>
      </c>
      <c r="U359" s="14">
        <f t="shared" si="38"/>
        <v>0</v>
      </c>
      <c r="V359" s="7">
        <f t="shared" si="40"/>
        <v>900.7316086676724</v>
      </c>
      <c r="W359" s="7">
        <f t="shared" si="39"/>
        <v>900</v>
      </c>
    </row>
    <row r="360" spans="19:23" ht="12.75">
      <c r="S360" s="12">
        <v>35.8</v>
      </c>
      <c r="T360" s="14">
        <f t="shared" si="37"/>
        <v>61.42782449522501</v>
      </c>
      <c r="U360" s="14">
        <f t="shared" si="38"/>
        <v>0</v>
      </c>
      <c r="V360" s="7">
        <f t="shared" si="40"/>
        <v>900.7316086676724</v>
      </c>
      <c r="W360" s="7">
        <f t="shared" si="39"/>
        <v>900</v>
      </c>
    </row>
    <row r="361" spans="19:23" ht="12.75">
      <c r="S361" s="12">
        <v>35.9</v>
      </c>
      <c r="T361" s="14">
        <f t="shared" si="37"/>
        <v>61.73573274685495</v>
      </c>
      <c r="U361" s="14">
        <f t="shared" si="38"/>
        <v>0</v>
      </c>
      <c r="V361" s="7">
        <f t="shared" si="40"/>
        <v>900.7316086676724</v>
      </c>
      <c r="W361" s="7">
        <f t="shared" si="39"/>
        <v>900</v>
      </c>
    </row>
    <row r="362" spans="19:23" ht="12.75">
      <c r="S362" s="12">
        <v>36</v>
      </c>
      <c r="T362" s="14">
        <f t="shared" si="37"/>
        <v>62.04518439501897</v>
      </c>
      <c r="U362" s="14">
        <f t="shared" si="38"/>
        <v>0</v>
      </c>
      <c r="V362" s="7">
        <f t="shared" si="40"/>
        <v>900.7316086676724</v>
      </c>
      <c r="W362" s="7">
        <f t="shared" si="39"/>
        <v>900</v>
      </c>
    </row>
    <row r="363" spans="19:23" ht="12.75">
      <c r="S363" s="12">
        <v>36.1</v>
      </c>
      <c r="T363" s="14">
        <f t="shared" si="37"/>
        <v>62.35618717602439</v>
      </c>
      <c r="U363" s="14">
        <f t="shared" si="38"/>
        <v>0</v>
      </c>
      <c r="V363" s="7">
        <f t="shared" si="40"/>
        <v>900.7316086676724</v>
      </c>
      <c r="W363" s="7">
        <f t="shared" si="39"/>
        <v>900</v>
      </c>
    </row>
    <row r="364" spans="19:23" ht="12.75">
      <c r="S364" s="12">
        <v>36.2</v>
      </c>
      <c r="T364" s="14">
        <f t="shared" si="37"/>
        <v>62.668748864956946</v>
      </c>
      <c r="U364" s="14">
        <f t="shared" si="38"/>
        <v>0</v>
      </c>
      <c r="V364" s="7">
        <f t="shared" si="40"/>
        <v>900.7316086676724</v>
      </c>
      <c r="W364" s="7">
        <f t="shared" si="39"/>
        <v>900</v>
      </c>
    </row>
    <row r="365" spans="19:23" ht="12.75">
      <c r="S365" s="12">
        <v>36.3</v>
      </c>
      <c r="T365" s="14">
        <f t="shared" si="37"/>
        <v>62.98287727587508</v>
      </c>
      <c r="U365" s="14">
        <f t="shared" si="38"/>
        <v>0</v>
      </c>
      <c r="V365" s="7">
        <f t="shared" si="40"/>
        <v>900.7316086676724</v>
      </c>
      <c r="W365" s="7">
        <f t="shared" si="39"/>
        <v>900</v>
      </c>
    </row>
    <row r="366" spans="19:23" ht="12.75">
      <c r="S366" s="12">
        <v>36.4</v>
      </c>
      <c r="T366" s="14">
        <f t="shared" si="37"/>
        <v>63.29858026200552</v>
      </c>
      <c r="U366" s="14">
        <f t="shared" si="38"/>
        <v>0</v>
      </c>
      <c r="V366" s="7">
        <f t="shared" si="40"/>
        <v>900.7316086676724</v>
      </c>
      <c r="W366" s="7">
        <f t="shared" si="39"/>
        <v>900</v>
      </c>
    </row>
    <row r="367" spans="19:23" ht="12.75">
      <c r="S367" s="12">
        <v>36.5</v>
      </c>
      <c r="T367" s="14">
        <f t="shared" si="37"/>
        <v>63.61586571593928</v>
      </c>
      <c r="U367" s="14">
        <f t="shared" si="38"/>
        <v>0</v>
      </c>
      <c r="V367" s="7">
        <f t="shared" si="40"/>
        <v>900.7316086676724</v>
      </c>
      <c r="W367" s="7">
        <f t="shared" si="39"/>
        <v>900</v>
      </c>
    </row>
    <row r="368" spans="19:23" ht="12.75">
      <c r="S368" s="12">
        <v>36.6</v>
      </c>
      <c r="T368" s="14">
        <f t="shared" si="37"/>
        <v>63.93474156982928</v>
      </c>
      <c r="U368" s="14">
        <f t="shared" si="38"/>
        <v>0</v>
      </c>
      <c r="V368" s="7">
        <f t="shared" si="40"/>
        <v>900.7316086676724</v>
      </c>
      <c r="W368" s="7">
        <f t="shared" si="39"/>
        <v>900</v>
      </c>
    </row>
    <row r="369" spans="19:23" ht="12.75">
      <c r="S369" s="12">
        <v>36.7</v>
      </c>
      <c r="T369" s="14">
        <f t="shared" si="37"/>
        <v>64.25521579558847</v>
      </c>
      <c r="U369" s="14">
        <f t="shared" si="38"/>
        <v>0</v>
      </c>
      <c r="V369" s="7">
        <f t="shared" si="40"/>
        <v>900.7316086676724</v>
      </c>
      <c r="W369" s="7">
        <f t="shared" si="39"/>
        <v>900</v>
      </c>
    </row>
    <row r="370" spans="19:23" ht="12.75">
      <c r="S370" s="12">
        <v>36.8</v>
      </c>
      <c r="T370" s="14">
        <f t="shared" si="37"/>
        <v>64.57729640508916</v>
      </c>
      <c r="U370" s="14">
        <f t="shared" si="38"/>
        <v>0</v>
      </c>
      <c r="V370" s="7">
        <f t="shared" si="40"/>
        <v>900.7316086676724</v>
      </c>
      <c r="W370" s="7">
        <f t="shared" si="39"/>
        <v>900</v>
      </c>
    </row>
    <row r="371" spans="19:23" ht="12.75">
      <c r="S371" s="12">
        <v>36.9</v>
      </c>
      <c r="T371" s="14">
        <f t="shared" si="37"/>
        <v>64.90099145036339</v>
      </c>
      <c r="U371" s="14">
        <f t="shared" si="38"/>
        <v>0</v>
      </c>
      <c r="V371" s="7">
        <f t="shared" si="40"/>
        <v>900.7316086676724</v>
      </c>
      <c r="W371" s="7">
        <f t="shared" si="39"/>
        <v>900</v>
      </c>
    </row>
    <row r="372" spans="19:23" ht="12.75">
      <c r="S372" s="12">
        <v>37</v>
      </c>
      <c r="T372" s="14">
        <f t="shared" si="37"/>
        <v>65.22630902380416</v>
      </c>
      <c r="U372" s="14">
        <f t="shared" si="38"/>
        <v>0</v>
      </c>
      <c r="V372" s="7">
        <f t="shared" si="40"/>
        <v>900.7316086676724</v>
      </c>
      <c r="W372" s="7">
        <f t="shared" si="39"/>
        <v>900</v>
      </c>
    </row>
    <row r="373" spans="19:23" ht="12.75">
      <c r="S373" s="12">
        <v>37.1</v>
      </c>
      <c r="T373" s="14">
        <f t="shared" si="37"/>
        <v>65.55325725836772</v>
      </c>
      <c r="U373" s="14">
        <f t="shared" si="38"/>
        <v>0</v>
      </c>
      <c r="V373" s="7">
        <f t="shared" si="40"/>
        <v>900.7316086676724</v>
      </c>
      <c r="W373" s="7">
        <f t="shared" si="39"/>
        <v>900</v>
      </c>
    </row>
    <row r="374" spans="19:23" ht="12.75">
      <c r="S374" s="12">
        <v>37.2</v>
      </c>
      <c r="T374" s="14">
        <f t="shared" si="37"/>
        <v>65.88184432777699</v>
      </c>
      <c r="U374" s="14">
        <f t="shared" si="38"/>
        <v>0</v>
      </c>
      <c r="V374" s="7">
        <f t="shared" si="40"/>
        <v>900.7316086676724</v>
      </c>
      <c r="W374" s="7">
        <f t="shared" si="39"/>
        <v>900</v>
      </c>
    </row>
    <row r="375" spans="19:23" ht="12.75">
      <c r="S375" s="12">
        <v>37.3</v>
      </c>
      <c r="T375" s="14">
        <f t="shared" si="37"/>
        <v>66.21207844672577</v>
      </c>
      <c r="U375" s="14">
        <f t="shared" si="38"/>
        <v>0</v>
      </c>
      <c r="V375" s="7">
        <f t="shared" si="40"/>
        <v>900.7316086676724</v>
      </c>
      <c r="W375" s="7">
        <f t="shared" si="39"/>
        <v>900</v>
      </c>
    </row>
    <row r="376" spans="19:23" ht="12.75">
      <c r="S376" s="12">
        <v>37.4</v>
      </c>
      <c r="T376" s="14">
        <f t="shared" si="37"/>
        <v>66.54396787108429</v>
      </c>
      <c r="U376" s="14">
        <f t="shared" si="38"/>
        <v>0</v>
      </c>
      <c r="V376" s="7">
        <f t="shared" si="40"/>
        <v>900.7316086676724</v>
      </c>
      <c r="W376" s="7">
        <f t="shared" si="39"/>
        <v>900</v>
      </c>
    </row>
    <row r="377" spans="19:23" ht="12.75">
      <c r="S377" s="12">
        <v>37.5</v>
      </c>
      <c r="T377" s="14">
        <f t="shared" si="37"/>
        <v>66.8775208981054</v>
      </c>
      <c r="U377" s="14">
        <f t="shared" si="38"/>
        <v>0</v>
      </c>
      <c r="V377" s="7">
        <f t="shared" si="40"/>
        <v>900.7316086676724</v>
      </c>
      <c r="W377" s="7">
        <f t="shared" si="39"/>
        <v>900</v>
      </c>
    </row>
    <row r="378" spans="19:23" ht="12.75">
      <c r="S378" s="12">
        <v>37.6</v>
      </c>
      <c r="T378" s="14">
        <f t="shared" si="37"/>
        <v>67.21274586663219</v>
      </c>
      <c r="U378" s="14">
        <f t="shared" si="38"/>
        <v>0</v>
      </c>
      <c r="V378" s="7">
        <f t="shared" si="40"/>
        <v>900.7316086676724</v>
      </c>
      <c r="W378" s="7">
        <f t="shared" si="39"/>
        <v>900</v>
      </c>
    </row>
    <row r="379" spans="19:23" ht="12.75">
      <c r="S379" s="12">
        <v>37.7</v>
      </c>
      <c r="T379" s="14">
        <f t="shared" si="37"/>
        <v>67.54965115730631</v>
      </c>
      <c r="U379" s="14">
        <f t="shared" si="38"/>
        <v>0</v>
      </c>
      <c r="V379" s="7">
        <f t="shared" si="40"/>
        <v>900.7316086676724</v>
      </c>
      <c r="W379" s="7">
        <f t="shared" si="39"/>
        <v>900</v>
      </c>
    </row>
    <row r="380" spans="19:23" ht="12.75">
      <c r="S380" s="12">
        <v>37.8</v>
      </c>
      <c r="T380" s="14">
        <f t="shared" si="37"/>
        <v>67.88824519277755</v>
      </c>
      <c r="U380" s="14">
        <f t="shared" si="38"/>
        <v>0</v>
      </c>
      <c r="V380" s="7">
        <f t="shared" si="40"/>
        <v>900.7316086676724</v>
      </c>
      <c r="W380" s="7">
        <f t="shared" si="39"/>
        <v>900</v>
      </c>
    </row>
    <row r="381" spans="19:23" ht="12.75">
      <c r="S381" s="12">
        <v>37.9</v>
      </c>
      <c r="T381" s="14">
        <f t="shared" si="37"/>
        <v>68.2285364379145</v>
      </c>
      <c r="U381" s="14">
        <f t="shared" si="38"/>
        <v>0</v>
      </c>
      <c r="V381" s="7">
        <f t="shared" si="40"/>
        <v>900.7316086676724</v>
      </c>
      <c r="W381" s="7">
        <f t="shared" si="39"/>
        <v>900</v>
      </c>
    </row>
    <row r="382" spans="19:23" ht="12.75">
      <c r="S382" s="12">
        <v>38</v>
      </c>
      <c r="T382" s="14">
        <f t="shared" si="37"/>
        <v>68.57053340001595</v>
      </c>
      <c r="U382" s="14">
        <f t="shared" si="38"/>
        <v>0</v>
      </c>
      <c r="V382" s="7">
        <f t="shared" si="40"/>
        <v>900.7316086676724</v>
      </c>
      <c r="W382" s="7">
        <f t="shared" si="39"/>
        <v>900</v>
      </c>
    </row>
    <row r="383" spans="19:23" ht="12.75">
      <c r="S383" s="12">
        <v>38.1</v>
      </c>
      <c r="T383" s="14">
        <f t="shared" si="37"/>
        <v>68.9142446290238</v>
      </c>
      <c r="U383" s="14">
        <f t="shared" si="38"/>
        <v>0</v>
      </c>
      <c r="V383" s="7">
        <f t="shared" si="40"/>
        <v>900.7316086676724</v>
      </c>
      <c r="W383" s="7">
        <f t="shared" si="39"/>
        <v>900</v>
      </c>
    </row>
    <row r="384" spans="19:23" ht="12.75">
      <c r="S384" s="12">
        <v>38.2</v>
      </c>
      <c r="T384" s="14">
        <f t="shared" si="37"/>
        <v>69.25967871773663</v>
      </c>
      <c r="U384" s="14">
        <f t="shared" si="38"/>
        <v>0</v>
      </c>
      <c r="V384" s="7">
        <f t="shared" si="40"/>
        <v>900.7316086676724</v>
      </c>
      <c r="W384" s="7">
        <f t="shared" si="39"/>
        <v>900</v>
      </c>
    </row>
    <row r="385" spans="19:23" ht="12.75">
      <c r="S385" s="12">
        <v>38.3</v>
      </c>
      <c r="T385" s="14">
        <f t="shared" si="37"/>
        <v>69.60684430202471</v>
      </c>
      <c r="U385" s="14">
        <f t="shared" si="38"/>
        <v>0</v>
      </c>
      <c r="V385" s="7">
        <f t="shared" si="40"/>
        <v>900.7316086676724</v>
      </c>
      <c r="W385" s="7">
        <f t="shared" si="39"/>
        <v>900</v>
      </c>
    </row>
    <row r="386" spans="19:23" ht="12.75">
      <c r="S386" s="12">
        <v>38.4</v>
      </c>
      <c r="T386" s="14">
        <f t="shared" si="37"/>
        <v>69.95575006104568</v>
      </c>
      <c r="U386" s="14">
        <f t="shared" si="38"/>
        <v>0</v>
      </c>
      <c r="V386" s="7">
        <f t="shared" si="40"/>
        <v>900.7316086676724</v>
      </c>
      <c r="W386" s="7">
        <f t="shared" si="39"/>
        <v>900</v>
      </c>
    </row>
    <row r="387" spans="19:23" ht="12.75">
      <c r="S387" s="12">
        <v>38.5</v>
      </c>
      <c r="T387" s="14">
        <f aca="true" t="shared" si="41" ref="T387:T450">P0*e^(S387*s)</f>
        <v>70.30640471746173</v>
      </c>
      <c r="U387" s="14">
        <f aca="true" t="shared" si="42" ref="U387:U450">IF(AND(T387&lt;PR,T387&lt;Pmax),(d-a*T387)*0.1,0)</f>
        <v>0</v>
      </c>
      <c r="V387" s="7">
        <f t="shared" si="40"/>
        <v>900.7316086676724</v>
      </c>
      <c r="W387" s="7">
        <f aca="true" t="shared" si="43" ref="W387:W450">R</f>
        <v>900</v>
      </c>
    </row>
    <row r="388" spans="19:23" ht="12.75">
      <c r="S388" s="12">
        <v>38.6</v>
      </c>
      <c r="T388" s="14">
        <f t="shared" si="41"/>
        <v>70.65881703765751</v>
      </c>
      <c r="U388" s="14">
        <f t="shared" si="42"/>
        <v>0</v>
      </c>
      <c r="V388" s="7">
        <f t="shared" si="40"/>
        <v>900.7316086676724</v>
      </c>
      <c r="W388" s="7">
        <f t="shared" si="43"/>
        <v>900</v>
      </c>
    </row>
    <row r="389" spans="19:23" ht="12.75">
      <c r="S389" s="12">
        <v>38.7</v>
      </c>
      <c r="T389" s="14">
        <f t="shared" si="41"/>
        <v>71.01299583195937</v>
      </c>
      <c r="U389" s="14">
        <f t="shared" si="42"/>
        <v>0</v>
      </c>
      <c r="V389" s="7">
        <f t="shared" si="40"/>
        <v>900.7316086676724</v>
      </c>
      <c r="W389" s="7">
        <f t="shared" si="43"/>
        <v>900</v>
      </c>
    </row>
    <row r="390" spans="19:23" ht="12.75">
      <c r="S390" s="12">
        <v>38.8</v>
      </c>
      <c r="T390" s="14">
        <f t="shared" si="41"/>
        <v>71.36894995485561</v>
      </c>
      <c r="U390" s="14">
        <f t="shared" si="42"/>
        <v>0</v>
      </c>
      <c r="V390" s="7">
        <f t="shared" si="40"/>
        <v>900.7316086676724</v>
      </c>
      <c r="W390" s="7">
        <f t="shared" si="43"/>
        <v>900</v>
      </c>
    </row>
    <row r="391" spans="19:23" ht="12.75">
      <c r="S391" s="12">
        <v>38.9</v>
      </c>
      <c r="T391" s="14">
        <f t="shared" si="41"/>
        <v>71.72668830521786</v>
      </c>
      <c r="U391" s="14">
        <f t="shared" si="42"/>
        <v>0</v>
      </c>
      <c r="V391" s="7">
        <f aca="true" t="shared" si="44" ref="V391:V454">V390+U391</f>
        <v>900.7316086676724</v>
      </c>
      <c r="W391" s="7">
        <f t="shared" si="43"/>
        <v>900</v>
      </c>
    </row>
    <row r="392" spans="19:23" ht="12.75">
      <c r="S392" s="12">
        <v>39</v>
      </c>
      <c r="T392" s="14">
        <f t="shared" si="41"/>
        <v>72.08621982652353</v>
      </c>
      <c r="U392" s="14">
        <f t="shared" si="42"/>
        <v>0</v>
      </c>
      <c r="V392" s="7">
        <f t="shared" si="44"/>
        <v>900.7316086676724</v>
      </c>
      <c r="W392" s="7">
        <f t="shared" si="43"/>
        <v>900</v>
      </c>
    </row>
    <row r="393" spans="19:23" ht="12.75">
      <c r="S393" s="12">
        <v>39.1</v>
      </c>
      <c r="T393" s="14">
        <f t="shared" si="41"/>
        <v>72.44755350707935</v>
      </c>
      <c r="U393" s="14">
        <f t="shared" si="42"/>
        <v>0</v>
      </c>
      <c r="V393" s="7">
        <f t="shared" si="44"/>
        <v>900.7316086676724</v>
      </c>
      <c r="W393" s="7">
        <f t="shared" si="43"/>
        <v>900</v>
      </c>
    </row>
    <row r="394" spans="19:23" ht="12.75">
      <c r="S394" s="12">
        <v>39.2</v>
      </c>
      <c r="T394" s="14">
        <f t="shared" si="41"/>
        <v>72.81069838024617</v>
      </c>
      <c r="U394" s="14">
        <f t="shared" si="42"/>
        <v>0</v>
      </c>
      <c r="V394" s="7">
        <f t="shared" si="44"/>
        <v>900.7316086676724</v>
      </c>
      <c r="W394" s="7">
        <f t="shared" si="43"/>
        <v>900</v>
      </c>
    </row>
    <row r="395" spans="19:23" ht="12.75">
      <c r="S395" s="12">
        <v>39.3</v>
      </c>
      <c r="T395" s="14">
        <f t="shared" si="41"/>
        <v>73.17566352466469</v>
      </c>
      <c r="U395" s="14">
        <f t="shared" si="42"/>
        <v>0</v>
      </c>
      <c r="V395" s="7">
        <f t="shared" si="44"/>
        <v>900.7316086676724</v>
      </c>
      <c r="W395" s="7">
        <f t="shared" si="43"/>
        <v>900</v>
      </c>
    </row>
    <row r="396" spans="19:23" ht="12.75">
      <c r="S396" s="12">
        <v>39.4</v>
      </c>
      <c r="T396" s="14">
        <f t="shared" si="41"/>
        <v>73.54245806448259</v>
      </c>
      <c r="U396" s="14">
        <f t="shared" si="42"/>
        <v>0</v>
      </c>
      <c r="V396" s="7">
        <f t="shared" si="44"/>
        <v>900.7316086676724</v>
      </c>
      <c r="W396" s="7">
        <f t="shared" si="43"/>
        <v>900</v>
      </c>
    </row>
    <row r="397" spans="19:23" ht="12.75">
      <c r="S397" s="12">
        <v>39.5</v>
      </c>
      <c r="T397" s="14">
        <f t="shared" si="41"/>
        <v>73.91109116958245</v>
      </c>
      <c r="U397" s="14">
        <f t="shared" si="42"/>
        <v>0</v>
      </c>
      <c r="V397" s="7">
        <f t="shared" si="44"/>
        <v>900.7316086676724</v>
      </c>
      <c r="W397" s="7">
        <f t="shared" si="43"/>
        <v>900</v>
      </c>
    </row>
    <row r="398" spans="19:23" ht="12.75">
      <c r="S398" s="12">
        <v>39.6</v>
      </c>
      <c r="T398" s="14">
        <f t="shared" si="41"/>
        <v>74.28157205581108</v>
      </c>
      <c r="U398" s="14">
        <f t="shared" si="42"/>
        <v>0</v>
      </c>
      <c r="V398" s="7">
        <f t="shared" si="44"/>
        <v>900.7316086676724</v>
      </c>
      <c r="W398" s="7">
        <f t="shared" si="43"/>
        <v>900</v>
      </c>
    </row>
    <row r="399" spans="19:23" ht="12.75">
      <c r="S399" s="12">
        <v>39.7</v>
      </c>
      <c r="T399" s="14">
        <f t="shared" si="41"/>
        <v>74.65390998520995</v>
      </c>
      <c r="U399" s="14">
        <f t="shared" si="42"/>
        <v>0</v>
      </c>
      <c r="V399" s="7">
        <f t="shared" si="44"/>
        <v>900.7316086676724</v>
      </c>
      <c r="W399" s="7">
        <f t="shared" si="43"/>
        <v>900</v>
      </c>
    </row>
    <row r="400" spans="19:23" ht="12.75">
      <c r="S400" s="12">
        <v>39.8</v>
      </c>
      <c r="T400" s="14">
        <f t="shared" si="41"/>
        <v>75.02811426624663</v>
      </c>
      <c r="U400" s="14">
        <f t="shared" si="42"/>
        <v>0</v>
      </c>
      <c r="V400" s="7">
        <f t="shared" si="44"/>
        <v>900.7316086676724</v>
      </c>
      <c r="W400" s="7">
        <f t="shared" si="43"/>
        <v>900</v>
      </c>
    </row>
    <row r="401" spans="19:23" ht="12.75">
      <c r="S401" s="12">
        <v>39.9</v>
      </c>
      <c r="T401" s="14">
        <f t="shared" si="41"/>
        <v>75.40419425404772</v>
      </c>
      <c r="U401" s="14">
        <f t="shared" si="42"/>
        <v>0</v>
      </c>
      <c r="V401" s="7">
        <f t="shared" si="44"/>
        <v>900.7316086676724</v>
      </c>
      <c r="W401" s="7">
        <f t="shared" si="43"/>
        <v>900</v>
      </c>
    </row>
    <row r="402" spans="19:23" ht="12.75">
      <c r="S402" s="12">
        <v>40</v>
      </c>
      <c r="T402" s="14">
        <f t="shared" si="41"/>
        <v>75.78215935063247</v>
      </c>
      <c r="U402" s="14">
        <f t="shared" si="42"/>
        <v>0</v>
      </c>
      <c r="V402" s="7">
        <f t="shared" si="44"/>
        <v>900.7316086676724</v>
      </c>
      <c r="W402" s="7">
        <f t="shared" si="43"/>
        <v>900</v>
      </c>
    </row>
    <row r="403" spans="19:23" ht="12.75">
      <c r="S403" s="12">
        <v>40.1</v>
      </c>
      <c r="T403" s="14">
        <f t="shared" si="41"/>
        <v>76.16201900514797</v>
      </c>
      <c r="U403" s="14">
        <f t="shared" si="42"/>
        <v>0</v>
      </c>
      <c r="V403" s="7">
        <f t="shared" si="44"/>
        <v>900.7316086676724</v>
      </c>
      <c r="W403" s="7">
        <f t="shared" si="43"/>
        <v>900</v>
      </c>
    </row>
    <row r="404" spans="19:23" ht="12.75">
      <c r="S404" s="12">
        <v>40.2</v>
      </c>
      <c r="T404" s="14">
        <f t="shared" si="41"/>
        <v>76.54378271410538</v>
      </c>
      <c r="U404" s="14">
        <f t="shared" si="42"/>
        <v>0</v>
      </c>
      <c r="V404" s="7">
        <f t="shared" si="44"/>
        <v>900.7316086676724</v>
      </c>
      <c r="W404" s="7">
        <f t="shared" si="43"/>
        <v>900</v>
      </c>
    </row>
    <row r="405" spans="19:23" ht="12.75">
      <c r="S405" s="12">
        <v>40.3</v>
      </c>
      <c r="T405" s="14">
        <f t="shared" si="41"/>
        <v>76.92746002161728</v>
      </c>
      <c r="U405" s="14">
        <f t="shared" si="42"/>
        <v>0</v>
      </c>
      <c r="V405" s="7">
        <f t="shared" si="44"/>
        <v>900.7316086676724</v>
      </c>
      <c r="W405" s="7">
        <f t="shared" si="43"/>
        <v>900</v>
      </c>
    </row>
    <row r="406" spans="19:23" ht="12.75">
      <c r="S406" s="12">
        <v>40.4</v>
      </c>
      <c r="T406" s="14">
        <f t="shared" si="41"/>
        <v>77.31306051963637</v>
      </c>
      <c r="U406" s="14">
        <f t="shared" si="42"/>
        <v>0</v>
      </c>
      <c r="V406" s="7">
        <f t="shared" si="44"/>
        <v>900.7316086676724</v>
      </c>
      <c r="W406" s="7">
        <f t="shared" si="43"/>
        <v>900</v>
      </c>
    </row>
    <row r="407" spans="19:23" ht="12.75">
      <c r="S407" s="12">
        <v>40.5</v>
      </c>
      <c r="T407" s="14">
        <f t="shared" si="41"/>
        <v>77.70059384819517</v>
      </c>
      <c r="U407" s="14">
        <f t="shared" si="42"/>
        <v>0</v>
      </c>
      <c r="V407" s="7">
        <f t="shared" si="44"/>
        <v>900.7316086676724</v>
      </c>
      <c r="W407" s="7">
        <f t="shared" si="43"/>
        <v>900</v>
      </c>
    </row>
    <row r="408" spans="19:23" ht="12.75">
      <c r="S408" s="12">
        <v>40.6</v>
      </c>
      <c r="T408" s="14">
        <f t="shared" si="41"/>
        <v>78.09006969564713</v>
      </c>
      <c r="U408" s="14">
        <f t="shared" si="42"/>
        <v>0</v>
      </c>
      <c r="V408" s="7">
        <f t="shared" si="44"/>
        <v>900.7316086676724</v>
      </c>
      <c r="W408" s="7">
        <f t="shared" si="43"/>
        <v>900</v>
      </c>
    </row>
    <row r="409" spans="19:23" ht="12.75">
      <c r="S409" s="12">
        <v>40.7</v>
      </c>
      <c r="T409" s="14">
        <f t="shared" si="41"/>
        <v>78.48149779890863</v>
      </c>
      <c r="U409" s="14">
        <f t="shared" si="42"/>
        <v>0</v>
      </c>
      <c r="V409" s="7">
        <f t="shared" si="44"/>
        <v>900.7316086676724</v>
      </c>
      <c r="W409" s="7">
        <f t="shared" si="43"/>
        <v>900</v>
      </c>
    </row>
    <row r="410" spans="19:23" ht="12.75">
      <c r="S410" s="12">
        <v>40.8</v>
      </c>
      <c r="T410" s="14">
        <f t="shared" si="41"/>
        <v>78.87488794370269</v>
      </c>
      <c r="U410" s="14">
        <f t="shared" si="42"/>
        <v>0</v>
      </c>
      <c r="V410" s="7">
        <f t="shared" si="44"/>
        <v>900.7316086676724</v>
      </c>
      <c r="W410" s="7">
        <f t="shared" si="43"/>
        <v>900</v>
      </c>
    </row>
    <row r="411" spans="19:23" ht="12.75">
      <c r="S411" s="12">
        <v>40.9</v>
      </c>
      <c r="T411" s="14">
        <f t="shared" si="41"/>
        <v>79.27024996480341</v>
      </c>
      <c r="U411" s="14">
        <f t="shared" si="42"/>
        <v>0</v>
      </c>
      <c r="V411" s="7">
        <f t="shared" si="44"/>
        <v>900.7316086676724</v>
      </c>
      <c r="W411" s="7">
        <f t="shared" si="43"/>
        <v>900</v>
      </c>
    </row>
    <row r="412" spans="19:23" ht="12.75">
      <c r="S412" s="12">
        <v>41</v>
      </c>
      <c r="T412" s="14">
        <f t="shared" si="41"/>
        <v>79.66759374628197</v>
      </c>
      <c r="U412" s="14">
        <f t="shared" si="42"/>
        <v>0</v>
      </c>
      <c r="V412" s="7">
        <f t="shared" si="44"/>
        <v>900.7316086676724</v>
      </c>
      <c r="W412" s="7">
        <f t="shared" si="43"/>
        <v>900</v>
      </c>
    </row>
    <row r="413" spans="19:23" ht="12.75">
      <c r="S413" s="12">
        <v>41.1</v>
      </c>
      <c r="T413" s="14">
        <f t="shared" si="41"/>
        <v>80.06692922175347</v>
      </c>
      <c r="U413" s="14">
        <f t="shared" si="42"/>
        <v>0</v>
      </c>
      <c r="V413" s="7">
        <f t="shared" si="44"/>
        <v>900.7316086676724</v>
      </c>
      <c r="W413" s="7">
        <f t="shared" si="43"/>
        <v>900</v>
      </c>
    </row>
    <row r="414" spans="19:23" ht="12.75">
      <c r="S414" s="12">
        <v>41.2</v>
      </c>
      <c r="T414" s="14">
        <f t="shared" si="41"/>
        <v>80.4682663746257</v>
      </c>
      <c r="U414" s="14">
        <f t="shared" si="42"/>
        <v>0</v>
      </c>
      <c r="V414" s="7">
        <f t="shared" si="44"/>
        <v>900.7316086676724</v>
      </c>
      <c r="W414" s="7">
        <f t="shared" si="43"/>
        <v>900</v>
      </c>
    </row>
    <row r="415" spans="19:23" ht="12.75">
      <c r="S415" s="12">
        <v>41.3</v>
      </c>
      <c r="T415" s="14">
        <f t="shared" si="41"/>
        <v>80.87161523834834</v>
      </c>
      <c r="U415" s="14">
        <f t="shared" si="42"/>
        <v>0</v>
      </c>
      <c r="V415" s="7">
        <f t="shared" si="44"/>
        <v>900.7316086676724</v>
      </c>
      <c r="W415" s="7">
        <f t="shared" si="43"/>
        <v>900</v>
      </c>
    </row>
    <row r="416" spans="19:23" ht="12.75">
      <c r="S416" s="12">
        <v>41.4</v>
      </c>
      <c r="T416" s="14">
        <f t="shared" si="41"/>
        <v>81.276985896664</v>
      </c>
      <c r="U416" s="14">
        <f t="shared" si="42"/>
        <v>0</v>
      </c>
      <c r="V416" s="7">
        <f t="shared" si="44"/>
        <v>900.7316086676724</v>
      </c>
      <c r="W416" s="7">
        <f t="shared" si="43"/>
        <v>900</v>
      </c>
    </row>
    <row r="417" spans="19:23" ht="12.75">
      <c r="S417" s="12">
        <v>41.5</v>
      </c>
      <c r="T417" s="14">
        <f t="shared" si="41"/>
        <v>81.6843884838603</v>
      </c>
      <c r="U417" s="14">
        <f t="shared" si="42"/>
        <v>0</v>
      </c>
      <c r="V417" s="7">
        <f t="shared" si="44"/>
        <v>900.7316086676724</v>
      </c>
      <c r="W417" s="7">
        <f t="shared" si="43"/>
        <v>900</v>
      </c>
    </row>
    <row r="418" spans="19:23" ht="12.75">
      <c r="S418" s="12">
        <v>41.6</v>
      </c>
      <c r="T418" s="14">
        <f t="shared" si="41"/>
        <v>82.09383318502307</v>
      </c>
      <c r="U418" s="14">
        <f t="shared" si="42"/>
        <v>0</v>
      </c>
      <c r="V418" s="7">
        <f t="shared" si="44"/>
        <v>900.7316086676724</v>
      </c>
      <c r="W418" s="7">
        <f t="shared" si="43"/>
        <v>900</v>
      </c>
    </row>
    <row r="419" spans="19:23" ht="12.75">
      <c r="S419" s="12">
        <v>41.7</v>
      </c>
      <c r="T419" s="14">
        <f t="shared" si="41"/>
        <v>82.50533023629121</v>
      </c>
      <c r="U419" s="14">
        <f t="shared" si="42"/>
        <v>0</v>
      </c>
      <c r="V419" s="7">
        <f t="shared" si="44"/>
        <v>900.7316086676724</v>
      </c>
      <c r="W419" s="7">
        <f t="shared" si="43"/>
        <v>900</v>
      </c>
    </row>
    <row r="420" spans="19:23" ht="12.75">
      <c r="S420" s="12">
        <v>41.8</v>
      </c>
      <c r="T420" s="14">
        <f t="shared" si="41"/>
        <v>82.91888992511235</v>
      </c>
      <c r="U420" s="14">
        <f t="shared" si="42"/>
        <v>0</v>
      </c>
      <c r="V420" s="7">
        <f t="shared" si="44"/>
        <v>900.7316086676724</v>
      </c>
      <c r="W420" s="7">
        <f t="shared" si="43"/>
        <v>900</v>
      </c>
    </row>
    <row r="421" spans="19:23" ht="12.75">
      <c r="S421" s="12">
        <v>41.9</v>
      </c>
      <c r="T421" s="14">
        <f t="shared" si="41"/>
        <v>83.33452259050038</v>
      </c>
      <c r="U421" s="14">
        <f t="shared" si="42"/>
        <v>0</v>
      </c>
      <c r="V421" s="7">
        <f t="shared" si="44"/>
        <v>900.7316086676724</v>
      </c>
      <c r="W421" s="7">
        <f t="shared" si="43"/>
        <v>900</v>
      </c>
    </row>
    <row r="422" spans="19:23" ht="12.75">
      <c r="S422" s="12">
        <v>42</v>
      </c>
      <c r="T422" s="14">
        <f t="shared" si="41"/>
        <v>83.7522386232935</v>
      </c>
      <c r="U422" s="14">
        <f t="shared" si="42"/>
        <v>0</v>
      </c>
      <c r="V422" s="7">
        <f t="shared" si="44"/>
        <v>900.7316086676724</v>
      </c>
      <c r="W422" s="7">
        <f t="shared" si="43"/>
        <v>900</v>
      </c>
    </row>
    <row r="423" spans="19:23" ht="12.75">
      <c r="S423" s="12">
        <v>42.1</v>
      </c>
      <c r="T423" s="14">
        <f t="shared" si="41"/>
        <v>84.17204846641428</v>
      </c>
      <c r="U423" s="14">
        <f t="shared" si="42"/>
        <v>0</v>
      </c>
      <c r="V423" s="7">
        <f t="shared" si="44"/>
        <v>900.7316086676724</v>
      </c>
      <c r="W423" s="7">
        <f t="shared" si="43"/>
        <v>900</v>
      </c>
    </row>
    <row r="424" spans="19:23" ht="12.75">
      <c r="S424" s="12">
        <v>42.2</v>
      </c>
      <c r="T424" s="14">
        <f t="shared" si="41"/>
        <v>84.59396261513072</v>
      </c>
      <c r="U424" s="14">
        <f t="shared" si="42"/>
        <v>0</v>
      </c>
      <c r="V424" s="7">
        <f t="shared" si="44"/>
        <v>900.7316086676724</v>
      </c>
      <c r="W424" s="7">
        <f t="shared" si="43"/>
        <v>900</v>
      </c>
    </row>
    <row r="425" spans="19:23" ht="12.75">
      <c r="S425" s="12">
        <v>42.3</v>
      </c>
      <c r="T425" s="14">
        <f t="shared" si="41"/>
        <v>85.01799161731842</v>
      </c>
      <c r="U425" s="14">
        <f t="shared" si="42"/>
        <v>0</v>
      </c>
      <c r="V425" s="7">
        <f t="shared" si="44"/>
        <v>900.7316086676724</v>
      </c>
      <c r="W425" s="7">
        <f t="shared" si="43"/>
        <v>900</v>
      </c>
    </row>
    <row r="426" spans="19:23" ht="12.75">
      <c r="S426" s="12">
        <v>42.4</v>
      </c>
      <c r="T426" s="14">
        <f t="shared" si="41"/>
        <v>85.44414607372464</v>
      </c>
      <c r="U426" s="14">
        <f t="shared" si="42"/>
        <v>0</v>
      </c>
      <c r="V426" s="7">
        <f t="shared" si="44"/>
        <v>900.7316086676724</v>
      </c>
      <c r="W426" s="7">
        <f t="shared" si="43"/>
        <v>900</v>
      </c>
    </row>
    <row r="427" spans="19:23" ht="12.75">
      <c r="S427" s="12">
        <v>42.5</v>
      </c>
      <c r="T427" s="14">
        <f t="shared" si="41"/>
        <v>85.87243663823288</v>
      </c>
      <c r="U427" s="14">
        <f t="shared" si="42"/>
        <v>0</v>
      </c>
      <c r="V427" s="7">
        <f t="shared" si="44"/>
        <v>900.7316086676724</v>
      </c>
      <c r="W427" s="7">
        <f t="shared" si="43"/>
        <v>900</v>
      </c>
    </row>
    <row r="428" spans="19:23" ht="12.75">
      <c r="S428" s="12">
        <v>42.6</v>
      </c>
      <c r="T428" s="14">
        <f t="shared" si="41"/>
        <v>86.30287401812966</v>
      </c>
      <c r="U428" s="14">
        <f t="shared" si="42"/>
        <v>0</v>
      </c>
      <c r="V428" s="7">
        <f t="shared" si="44"/>
        <v>900.7316086676724</v>
      </c>
      <c r="W428" s="7">
        <f t="shared" si="43"/>
        <v>900</v>
      </c>
    </row>
    <row r="429" spans="19:23" ht="12.75">
      <c r="S429" s="12">
        <v>42.7</v>
      </c>
      <c r="T429" s="14">
        <f t="shared" si="41"/>
        <v>86.73546897437178</v>
      </c>
      <c r="U429" s="14">
        <f t="shared" si="42"/>
        <v>0</v>
      </c>
      <c r="V429" s="7">
        <f t="shared" si="44"/>
        <v>900.7316086676724</v>
      </c>
      <c r="W429" s="7">
        <f t="shared" si="43"/>
        <v>900</v>
      </c>
    </row>
    <row r="430" spans="19:23" ht="12.75">
      <c r="S430" s="12">
        <v>42.8</v>
      </c>
      <c r="T430" s="14">
        <f t="shared" si="41"/>
        <v>87.17023232185575</v>
      </c>
      <c r="U430" s="14">
        <f t="shared" si="42"/>
        <v>0</v>
      </c>
      <c r="V430" s="7">
        <f t="shared" si="44"/>
        <v>900.7316086676724</v>
      </c>
      <c r="W430" s="7">
        <f t="shared" si="43"/>
        <v>900</v>
      </c>
    </row>
    <row r="431" spans="19:23" ht="12.75">
      <c r="S431" s="12">
        <v>42.9</v>
      </c>
      <c r="T431" s="14">
        <f t="shared" si="41"/>
        <v>87.60717492968787</v>
      </c>
      <c r="U431" s="14">
        <f t="shared" si="42"/>
        <v>0</v>
      </c>
      <c r="V431" s="7">
        <f t="shared" si="44"/>
        <v>900.7316086676724</v>
      </c>
      <c r="W431" s="7">
        <f t="shared" si="43"/>
        <v>900</v>
      </c>
    </row>
    <row r="432" spans="19:23" ht="12.75">
      <c r="S432" s="12">
        <v>43</v>
      </c>
      <c r="T432" s="14">
        <f t="shared" si="41"/>
        <v>88.04630772145613</v>
      </c>
      <c r="U432" s="14">
        <f t="shared" si="42"/>
        <v>0</v>
      </c>
      <c r="V432" s="7">
        <f t="shared" si="44"/>
        <v>900.7316086676724</v>
      </c>
      <c r="W432" s="7">
        <f t="shared" si="43"/>
        <v>900</v>
      </c>
    </row>
    <row r="433" spans="19:23" ht="12.75">
      <c r="S433" s="12">
        <v>43.1</v>
      </c>
      <c r="T433" s="14">
        <f t="shared" si="41"/>
        <v>88.48764167550318</v>
      </c>
      <c r="U433" s="14">
        <f t="shared" si="42"/>
        <v>0</v>
      </c>
      <c r="V433" s="7">
        <f t="shared" si="44"/>
        <v>900.7316086676724</v>
      </c>
      <c r="W433" s="7">
        <f t="shared" si="43"/>
        <v>900</v>
      </c>
    </row>
    <row r="434" spans="19:23" ht="12.75">
      <c r="S434" s="12">
        <v>43.2</v>
      </c>
      <c r="T434" s="14">
        <f t="shared" si="41"/>
        <v>88.93118782520087</v>
      </c>
      <c r="U434" s="14">
        <f t="shared" si="42"/>
        <v>0</v>
      </c>
      <c r="V434" s="7">
        <f t="shared" si="44"/>
        <v>900.7316086676724</v>
      </c>
      <c r="W434" s="7">
        <f t="shared" si="43"/>
        <v>900</v>
      </c>
    </row>
    <row r="435" spans="19:23" ht="12.75">
      <c r="S435" s="12">
        <v>43.3</v>
      </c>
      <c r="T435" s="14">
        <f t="shared" si="41"/>
        <v>89.37695725922597</v>
      </c>
      <c r="U435" s="14">
        <f t="shared" si="42"/>
        <v>0</v>
      </c>
      <c r="V435" s="7">
        <f t="shared" si="44"/>
        <v>900.7316086676724</v>
      </c>
      <c r="W435" s="7">
        <f t="shared" si="43"/>
        <v>900</v>
      </c>
    </row>
    <row r="436" spans="19:23" ht="12.75">
      <c r="S436" s="12">
        <v>43.4</v>
      </c>
      <c r="T436" s="14">
        <f t="shared" si="41"/>
        <v>89.82496112183763</v>
      </c>
      <c r="U436" s="14">
        <f t="shared" si="42"/>
        <v>0</v>
      </c>
      <c r="V436" s="7">
        <f t="shared" si="44"/>
        <v>900.7316086676724</v>
      </c>
      <c r="W436" s="7">
        <f t="shared" si="43"/>
        <v>900</v>
      </c>
    </row>
    <row r="437" spans="19:23" ht="12.75">
      <c r="S437" s="12">
        <v>43.5</v>
      </c>
      <c r="T437" s="14">
        <f t="shared" si="41"/>
        <v>90.27521061315575</v>
      </c>
      <c r="U437" s="14">
        <f t="shared" si="42"/>
        <v>0</v>
      </c>
      <c r="V437" s="7">
        <f t="shared" si="44"/>
        <v>900.7316086676724</v>
      </c>
      <c r="W437" s="7">
        <f t="shared" si="43"/>
        <v>900</v>
      </c>
    </row>
    <row r="438" spans="19:23" ht="12.75">
      <c r="S438" s="12">
        <v>43.6</v>
      </c>
      <c r="T438" s="14">
        <f t="shared" si="41"/>
        <v>90.72771698944102</v>
      </c>
      <c r="U438" s="14">
        <f t="shared" si="42"/>
        <v>0</v>
      </c>
      <c r="V438" s="7">
        <f t="shared" si="44"/>
        <v>900.7316086676724</v>
      </c>
      <c r="W438" s="7">
        <f t="shared" si="43"/>
        <v>900</v>
      </c>
    </row>
    <row r="439" spans="19:23" ht="12.75">
      <c r="S439" s="12">
        <v>43.7</v>
      </c>
      <c r="T439" s="14">
        <f t="shared" si="41"/>
        <v>91.18249156337642</v>
      </c>
      <c r="U439" s="14">
        <f t="shared" si="42"/>
        <v>0</v>
      </c>
      <c r="V439" s="7">
        <f t="shared" si="44"/>
        <v>900.7316086676724</v>
      </c>
      <c r="W439" s="7">
        <f t="shared" si="43"/>
        <v>900</v>
      </c>
    </row>
    <row r="440" spans="19:23" ht="12.75">
      <c r="S440" s="12">
        <v>43.8</v>
      </c>
      <c r="T440" s="14">
        <f t="shared" si="41"/>
        <v>91.63954570434998</v>
      </c>
      <c r="U440" s="14">
        <f t="shared" si="42"/>
        <v>0</v>
      </c>
      <c r="V440" s="7">
        <f t="shared" si="44"/>
        <v>900.7316086676724</v>
      </c>
      <c r="W440" s="7">
        <f t="shared" si="43"/>
        <v>900</v>
      </c>
    </row>
    <row r="441" spans="19:23" ht="12.75">
      <c r="S441" s="12">
        <v>43.9</v>
      </c>
      <c r="T441" s="14">
        <f t="shared" si="41"/>
        <v>92.09889083873908</v>
      </c>
      <c r="U441" s="14">
        <f t="shared" si="42"/>
        <v>0</v>
      </c>
      <c r="V441" s="7">
        <f t="shared" si="44"/>
        <v>900.7316086676724</v>
      </c>
      <c r="W441" s="7">
        <f t="shared" si="43"/>
        <v>900</v>
      </c>
    </row>
    <row r="442" spans="19:23" ht="12.75">
      <c r="S442" s="12">
        <v>44</v>
      </c>
      <c r="T442" s="14">
        <f t="shared" si="41"/>
        <v>92.56053845019599</v>
      </c>
      <c r="U442" s="14">
        <f t="shared" si="42"/>
        <v>0</v>
      </c>
      <c r="V442" s="7">
        <f t="shared" si="44"/>
        <v>900.7316086676724</v>
      </c>
      <c r="W442" s="7">
        <f t="shared" si="43"/>
        <v>900</v>
      </c>
    </row>
    <row r="443" spans="19:23" ht="12.75">
      <c r="S443" s="12">
        <v>44.1</v>
      </c>
      <c r="T443" s="14">
        <f t="shared" si="41"/>
        <v>93.02450007993498</v>
      </c>
      <c r="U443" s="14">
        <f t="shared" si="42"/>
        <v>0</v>
      </c>
      <c r="V443" s="7">
        <f t="shared" si="44"/>
        <v>900.7316086676724</v>
      </c>
      <c r="W443" s="7">
        <f t="shared" si="43"/>
        <v>900</v>
      </c>
    </row>
    <row r="444" spans="19:23" ht="12.75">
      <c r="S444" s="12">
        <v>44.2</v>
      </c>
      <c r="T444" s="14">
        <f t="shared" si="41"/>
        <v>93.49078732702104</v>
      </c>
      <c r="U444" s="14">
        <f t="shared" si="42"/>
        <v>0</v>
      </c>
      <c r="V444" s="7">
        <f t="shared" si="44"/>
        <v>900.7316086676724</v>
      </c>
      <c r="W444" s="7">
        <f t="shared" si="43"/>
        <v>900</v>
      </c>
    </row>
    <row r="445" spans="19:23" ht="12.75">
      <c r="S445" s="12">
        <v>44.3</v>
      </c>
      <c r="T445" s="14">
        <f t="shared" si="41"/>
        <v>93.95941184865953</v>
      </c>
      <c r="U445" s="14">
        <f t="shared" si="42"/>
        <v>0</v>
      </c>
      <c r="V445" s="7">
        <f t="shared" si="44"/>
        <v>900.7316086676724</v>
      </c>
      <c r="W445" s="7">
        <f t="shared" si="43"/>
        <v>900</v>
      </c>
    </row>
    <row r="446" spans="19:23" ht="12.75">
      <c r="S446" s="12">
        <v>44.4</v>
      </c>
      <c r="T446" s="14">
        <f t="shared" si="41"/>
        <v>94.43038536048802</v>
      </c>
      <c r="U446" s="14">
        <f t="shared" si="42"/>
        <v>0</v>
      </c>
      <c r="V446" s="7">
        <f t="shared" si="44"/>
        <v>900.7316086676724</v>
      </c>
      <c r="W446" s="7">
        <f t="shared" si="43"/>
        <v>900</v>
      </c>
    </row>
    <row r="447" spans="19:23" ht="12.75">
      <c r="S447" s="12">
        <v>44.5</v>
      </c>
      <c r="T447" s="14">
        <f t="shared" si="41"/>
        <v>94.90371963686873</v>
      </c>
      <c r="U447" s="14">
        <f t="shared" si="42"/>
        <v>0</v>
      </c>
      <c r="V447" s="7">
        <f t="shared" si="44"/>
        <v>900.7316086676724</v>
      </c>
      <c r="W447" s="7">
        <f t="shared" si="43"/>
        <v>900</v>
      </c>
    </row>
    <row r="448" spans="19:23" ht="12.75">
      <c r="S448" s="12">
        <v>44.6</v>
      </c>
      <c r="T448" s="14">
        <f t="shared" si="41"/>
        <v>95.37942651118327</v>
      </c>
      <c r="U448" s="14">
        <f t="shared" si="42"/>
        <v>0</v>
      </c>
      <c r="V448" s="7">
        <f t="shared" si="44"/>
        <v>900.7316086676724</v>
      </c>
      <c r="W448" s="7">
        <f t="shared" si="43"/>
        <v>900</v>
      </c>
    </row>
    <row r="449" spans="19:23" ht="12.75">
      <c r="S449" s="12">
        <v>44.7</v>
      </c>
      <c r="T449" s="14">
        <f t="shared" si="41"/>
        <v>95.85751787612831</v>
      </c>
      <c r="U449" s="14">
        <f t="shared" si="42"/>
        <v>0</v>
      </c>
      <c r="V449" s="7">
        <f t="shared" si="44"/>
        <v>900.7316086676724</v>
      </c>
      <c r="W449" s="7">
        <f t="shared" si="43"/>
        <v>900</v>
      </c>
    </row>
    <row r="450" spans="19:23" ht="12.75">
      <c r="S450" s="12">
        <v>44.8</v>
      </c>
      <c r="T450" s="14">
        <f t="shared" si="41"/>
        <v>96.33800568401273</v>
      </c>
      <c r="U450" s="14">
        <f t="shared" si="42"/>
        <v>0</v>
      </c>
      <c r="V450" s="7">
        <f t="shared" si="44"/>
        <v>900.7316086676724</v>
      </c>
      <c r="W450" s="7">
        <f t="shared" si="43"/>
        <v>900</v>
      </c>
    </row>
    <row r="451" spans="19:23" ht="12.75">
      <c r="S451" s="12">
        <v>44.9</v>
      </c>
      <c r="T451" s="14">
        <f aca="true" t="shared" si="45" ref="T451:T514">P0*e^(S451*s)</f>
        <v>96.82090194705697</v>
      </c>
      <c r="U451" s="14">
        <f aca="true" t="shared" si="46" ref="U451:U514">IF(AND(T451&lt;PR,T451&lt;Pmax),(d-a*T451)*0.1,0)</f>
        <v>0</v>
      </c>
      <c r="V451" s="7">
        <f t="shared" si="44"/>
        <v>900.7316086676724</v>
      </c>
      <c r="W451" s="7">
        <f aca="true" t="shared" si="47" ref="W451:W514">R</f>
        <v>900</v>
      </c>
    </row>
    <row r="452" spans="19:23" ht="12.75">
      <c r="S452" s="12">
        <v>45</v>
      </c>
      <c r="T452" s="14">
        <f t="shared" si="45"/>
        <v>97.3062187376926</v>
      </c>
      <c r="U452" s="14">
        <f t="shared" si="46"/>
        <v>0</v>
      </c>
      <c r="V452" s="7">
        <f t="shared" si="44"/>
        <v>900.7316086676724</v>
      </c>
      <c r="W452" s="7">
        <f t="shared" si="47"/>
        <v>900</v>
      </c>
    </row>
    <row r="453" spans="19:23" ht="12.75">
      <c r="S453" s="12">
        <v>45.1</v>
      </c>
      <c r="T453" s="14">
        <f t="shared" si="45"/>
        <v>97.79396818886477</v>
      </c>
      <c r="U453" s="14">
        <f t="shared" si="46"/>
        <v>0</v>
      </c>
      <c r="V453" s="7">
        <f t="shared" si="44"/>
        <v>900.7316086676724</v>
      </c>
      <c r="W453" s="7">
        <f t="shared" si="47"/>
        <v>900</v>
      </c>
    </row>
    <row r="454" spans="19:23" ht="12.75">
      <c r="S454" s="12">
        <v>45.2</v>
      </c>
      <c r="T454" s="14">
        <f t="shared" si="45"/>
        <v>98.28416249433504</v>
      </c>
      <c r="U454" s="14">
        <f t="shared" si="46"/>
        <v>0</v>
      </c>
      <c r="V454" s="7">
        <f t="shared" si="44"/>
        <v>900.7316086676724</v>
      </c>
      <c r="W454" s="7">
        <f t="shared" si="47"/>
        <v>900</v>
      </c>
    </row>
    <row r="455" spans="19:23" ht="12.75">
      <c r="S455" s="12">
        <v>45.3</v>
      </c>
      <c r="T455" s="14">
        <f t="shared" si="45"/>
        <v>98.77681390898665</v>
      </c>
      <c r="U455" s="14">
        <f t="shared" si="46"/>
        <v>0</v>
      </c>
      <c r="V455" s="7">
        <f aca="true" t="shared" si="48" ref="V455:V518">V454+U455</f>
        <v>900.7316086676724</v>
      </c>
      <c r="W455" s="7">
        <f t="shared" si="47"/>
        <v>900</v>
      </c>
    </row>
    <row r="456" spans="19:23" ht="12.75">
      <c r="S456" s="12">
        <v>45.4</v>
      </c>
      <c r="T456" s="14">
        <f t="shared" si="45"/>
        <v>99.27193474913062</v>
      </c>
      <c r="U456" s="14">
        <f t="shared" si="46"/>
        <v>0</v>
      </c>
      <c r="V456" s="7">
        <f t="shared" si="48"/>
        <v>900.7316086676724</v>
      </c>
      <c r="W456" s="7">
        <f t="shared" si="47"/>
        <v>900</v>
      </c>
    </row>
    <row r="457" spans="19:23" ht="12.75">
      <c r="S457" s="12">
        <v>45.5</v>
      </c>
      <c r="T457" s="14">
        <f t="shared" si="45"/>
        <v>99.76953739281373</v>
      </c>
      <c r="U457" s="14">
        <f t="shared" si="46"/>
        <v>0</v>
      </c>
      <c r="V457" s="7">
        <f t="shared" si="48"/>
        <v>900.7316086676724</v>
      </c>
      <c r="W457" s="7">
        <f t="shared" si="47"/>
        <v>900</v>
      </c>
    </row>
    <row r="458" spans="19:23" ht="12.75">
      <c r="S458" s="12">
        <v>45.6</v>
      </c>
      <c r="T458" s="14">
        <f t="shared" si="45"/>
        <v>100.26963428012805</v>
      </c>
      <c r="U458" s="14">
        <f t="shared" si="46"/>
        <v>0</v>
      </c>
      <c r="V458" s="7">
        <f t="shared" si="48"/>
        <v>900.7316086676724</v>
      </c>
      <c r="W458" s="7">
        <f t="shared" si="47"/>
        <v>900</v>
      </c>
    </row>
    <row r="459" spans="19:23" ht="12.75">
      <c r="S459" s="12">
        <v>45.7</v>
      </c>
      <c r="T459" s="14">
        <f t="shared" si="45"/>
        <v>100.77223791352169</v>
      </c>
      <c r="U459" s="14">
        <f t="shared" si="46"/>
        <v>0</v>
      </c>
      <c r="V459" s="7">
        <f t="shared" si="48"/>
        <v>900.7316086676724</v>
      </c>
      <c r="W459" s="7">
        <f t="shared" si="47"/>
        <v>900</v>
      </c>
    </row>
    <row r="460" spans="19:23" ht="12.75">
      <c r="S460" s="12">
        <v>45.8</v>
      </c>
      <c r="T460" s="14">
        <f t="shared" si="45"/>
        <v>101.27736085811173</v>
      </c>
      <c r="U460" s="14">
        <f t="shared" si="46"/>
        <v>0</v>
      </c>
      <c r="V460" s="7">
        <f t="shared" si="48"/>
        <v>900.7316086676724</v>
      </c>
      <c r="W460" s="7">
        <f t="shared" si="47"/>
        <v>900</v>
      </c>
    </row>
    <row r="461" spans="19:23" ht="12.75">
      <c r="S461" s="12">
        <v>45.9</v>
      </c>
      <c r="T461" s="14">
        <f t="shared" si="45"/>
        <v>101.7850157419981</v>
      </c>
      <c r="U461" s="14">
        <f t="shared" si="46"/>
        <v>0</v>
      </c>
      <c r="V461" s="7">
        <f t="shared" si="48"/>
        <v>900.7316086676724</v>
      </c>
      <c r="W461" s="7">
        <f t="shared" si="47"/>
        <v>900</v>
      </c>
    </row>
    <row r="462" spans="19:23" ht="12.75">
      <c r="S462" s="12">
        <v>46</v>
      </c>
      <c r="T462" s="14">
        <f t="shared" si="45"/>
        <v>102.29521525657935</v>
      </c>
      <c r="U462" s="14">
        <f t="shared" si="46"/>
        <v>0</v>
      </c>
      <c r="V462" s="7">
        <f t="shared" si="48"/>
        <v>900.7316086676724</v>
      </c>
      <c r="W462" s="7">
        <f t="shared" si="47"/>
        <v>900</v>
      </c>
    </row>
    <row r="463" spans="19:23" ht="12.75">
      <c r="S463" s="12">
        <v>46.1</v>
      </c>
      <c r="T463" s="14">
        <f t="shared" si="45"/>
        <v>102.80797215686987</v>
      </c>
      <c r="U463" s="14">
        <f t="shared" si="46"/>
        <v>0</v>
      </c>
      <c r="V463" s="7">
        <f t="shared" si="48"/>
        <v>900.7316086676724</v>
      </c>
      <c r="W463" s="7">
        <f t="shared" si="47"/>
        <v>900</v>
      </c>
    </row>
    <row r="464" spans="19:23" ht="12.75">
      <c r="S464" s="12">
        <v>46.2</v>
      </c>
      <c r="T464" s="14">
        <f t="shared" si="45"/>
        <v>103.32329926181889</v>
      </c>
      <c r="U464" s="14">
        <f t="shared" si="46"/>
        <v>0</v>
      </c>
      <c r="V464" s="7">
        <f t="shared" si="48"/>
        <v>900.7316086676724</v>
      </c>
      <c r="W464" s="7">
        <f t="shared" si="47"/>
        <v>900</v>
      </c>
    </row>
    <row r="465" spans="19:23" ht="12.75">
      <c r="S465" s="12">
        <v>46.3</v>
      </c>
      <c r="T465" s="14">
        <f t="shared" si="45"/>
        <v>103.84120945463089</v>
      </c>
      <c r="U465" s="14">
        <f t="shared" si="46"/>
        <v>0</v>
      </c>
      <c r="V465" s="7">
        <f t="shared" si="48"/>
        <v>900.7316086676724</v>
      </c>
      <c r="W465" s="7">
        <f t="shared" si="47"/>
        <v>900</v>
      </c>
    </row>
    <row r="466" spans="19:23" ht="12.75">
      <c r="S466" s="12">
        <v>46.4</v>
      </c>
      <c r="T466" s="14">
        <f t="shared" si="45"/>
        <v>104.36171568308765</v>
      </c>
      <c r="U466" s="14">
        <f t="shared" si="46"/>
        <v>0</v>
      </c>
      <c r="V466" s="7">
        <f t="shared" si="48"/>
        <v>900.7316086676724</v>
      </c>
      <c r="W466" s="7">
        <f t="shared" si="47"/>
        <v>900</v>
      </c>
    </row>
    <row r="467" spans="19:23" ht="12.75">
      <c r="S467" s="12">
        <v>46.5</v>
      </c>
      <c r="T467" s="14">
        <f t="shared" si="45"/>
        <v>104.88483095987203</v>
      </c>
      <c r="U467" s="14">
        <f t="shared" si="46"/>
        <v>0</v>
      </c>
      <c r="V467" s="7">
        <f t="shared" si="48"/>
        <v>900.7316086676724</v>
      </c>
      <c r="W467" s="7">
        <f t="shared" si="47"/>
        <v>900</v>
      </c>
    </row>
    <row r="468" spans="19:23" ht="12.75">
      <c r="S468" s="12">
        <v>46.6</v>
      </c>
      <c r="T468" s="14">
        <f t="shared" si="45"/>
        <v>105.41056836289314</v>
      </c>
      <c r="U468" s="14">
        <f t="shared" si="46"/>
        <v>0</v>
      </c>
      <c r="V468" s="7">
        <f t="shared" si="48"/>
        <v>900.7316086676724</v>
      </c>
      <c r="W468" s="7">
        <f t="shared" si="47"/>
        <v>900</v>
      </c>
    </row>
    <row r="469" spans="19:23" ht="12.75">
      <c r="S469" s="12">
        <v>46.7</v>
      </c>
      <c r="T469" s="14">
        <f t="shared" si="45"/>
        <v>105.93894103561351</v>
      </c>
      <c r="U469" s="14">
        <f t="shared" si="46"/>
        <v>0</v>
      </c>
      <c r="V469" s="7">
        <f t="shared" si="48"/>
        <v>900.7316086676724</v>
      </c>
      <c r="W469" s="7">
        <f t="shared" si="47"/>
        <v>900</v>
      </c>
    </row>
    <row r="470" spans="19:23" ht="12.75">
      <c r="S470" s="12">
        <v>46.8</v>
      </c>
      <c r="T470" s="14">
        <f t="shared" si="45"/>
        <v>106.4699621873773</v>
      </c>
      <c r="U470" s="14">
        <f t="shared" si="46"/>
        <v>0</v>
      </c>
      <c r="V470" s="7">
        <f t="shared" si="48"/>
        <v>900.7316086676724</v>
      </c>
      <c r="W470" s="7">
        <f t="shared" si="47"/>
        <v>900</v>
      </c>
    </row>
    <row r="471" spans="19:23" ht="12.75">
      <c r="S471" s="12">
        <v>46.9</v>
      </c>
      <c r="T471" s="14">
        <f t="shared" si="45"/>
        <v>107.00364509374123</v>
      </c>
      <c r="U471" s="14">
        <f t="shared" si="46"/>
        <v>0</v>
      </c>
      <c r="V471" s="7">
        <f t="shared" si="48"/>
        <v>900.7316086676724</v>
      </c>
      <c r="W471" s="7">
        <f t="shared" si="47"/>
        <v>900</v>
      </c>
    </row>
    <row r="472" spans="19:23" ht="12.75">
      <c r="S472" s="12">
        <v>47</v>
      </c>
      <c r="T472" s="14">
        <f t="shared" si="45"/>
        <v>107.54000309680555</v>
      </c>
      <c r="U472" s="14">
        <f t="shared" si="46"/>
        <v>0</v>
      </c>
      <c r="V472" s="7">
        <f t="shared" si="48"/>
        <v>900.7316086676724</v>
      </c>
      <c r="W472" s="7">
        <f t="shared" si="47"/>
        <v>900</v>
      </c>
    </row>
    <row r="473" spans="19:23" ht="12.75">
      <c r="S473" s="12">
        <v>47.1</v>
      </c>
      <c r="T473" s="14">
        <f t="shared" si="45"/>
        <v>108.07904960554832</v>
      </c>
      <c r="U473" s="14">
        <f t="shared" si="46"/>
        <v>0</v>
      </c>
      <c r="V473" s="7">
        <f t="shared" si="48"/>
        <v>900.7316086676724</v>
      </c>
      <c r="W473" s="7">
        <f t="shared" si="47"/>
        <v>900</v>
      </c>
    </row>
    <row r="474" spans="19:23" ht="12.75">
      <c r="S474" s="12">
        <v>47.2</v>
      </c>
      <c r="T474" s="14">
        <f t="shared" si="45"/>
        <v>108.62079809616041</v>
      </c>
      <c r="U474" s="14">
        <f t="shared" si="46"/>
        <v>0</v>
      </c>
      <c r="V474" s="7">
        <f t="shared" si="48"/>
        <v>900.7316086676724</v>
      </c>
      <c r="W474" s="7">
        <f t="shared" si="47"/>
        <v>900</v>
      </c>
    </row>
    <row r="475" spans="19:23" ht="12.75">
      <c r="S475" s="12">
        <v>47.3</v>
      </c>
      <c r="T475" s="14">
        <f t="shared" si="45"/>
        <v>109.16526211238214</v>
      </c>
      <c r="U475" s="14">
        <f t="shared" si="46"/>
        <v>0</v>
      </c>
      <c r="V475" s="7">
        <f t="shared" si="48"/>
        <v>900.7316086676724</v>
      </c>
      <c r="W475" s="7">
        <f t="shared" si="47"/>
        <v>900</v>
      </c>
    </row>
    <row r="476" spans="19:23" ht="12.75">
      <c r="S476" s="12">
        <v>47.4</v>
      </c>
      <c r="T476" s="14">
        <f t="shared" si="45"/>
        <v>109.71245526584248</v>
      </c>
      <c r="U476" s="14">
        <f t="shared" si="46"/>
        <v>0</v>
      </c>
      <c r="V476" s="7">
        <f t="shared" si="48"/>
        <v>900.7316086676724</v>
      </c>
      <c r="W476" s="7">
        <f t="shared" si="47"/>
        <v>900</v>
      </c>
    </row>
    <row r="477" spans="19:23" ht="12.75">
      <c r="S477" s="12">
        <v>47.5</v>
      </c>
      <c r="T477" s="14">
        <f t="shared" si="45"/>
        <v>110.2623912363986</v>
      </c>
      <c r="U477" s="14">
        <f t="shared" si="46"/>
        <v>0</v>
      </c>
      <c r="V477" s="7">
        <f t="shared" si="48"/>
        <v>900.7316086676724</v>
      </c>
      <c r="W477" s="7">
        <f t="shared" si="47"/>
        <v>900</v>
      </c>
    </row>
    <row r="478" spans="19:23" ht="12.75">
      <c r="S478" s="12">
        <v>47.6</v>
      </c>
      <c r="T478" s="14">
        <f t="shared" si="45"/>
        <v>110.81508377247854</v>
      </c>
      <c r="U478" s="14">
        <f t="shared" si="46"/>
        <v>0</v>
      </c>
      <c r="V478" s="7">
        <f t="shared" si="48"/>
        <v>900.7316086676724</v>
      </c>
      <c r="W478" s="7">
        <f t="shared" si="47"/>
        <v>900</v>
      </c>
    </row>
    <row r="479" spans="19:23" ht="12.75">
      <c r="S479" s="12">
        <v>47.7</v>
      </c>
      <c r="T479" s="14">
        <f t="shared" si="45"/>
        <v>111.37054669142435</v>
      </c>
      <c r="U479" s="14">
        <f t="shared" si="46"/>
        <v>0</v>
      </c>
      <c r="V479" s="7">
        <f t="shared" si="48"/>
        <v>900.7316086676724</v>
      </c>
      <c r="W479" s="7">
        <f t="shared" si="47"/>
        <v>900</v>
      </c>
    </row>
    <row r="480" spans="19:23" ht="12.75">
      <c r="S480" s="12">
        <v>47.8</v>
      </c>
      <c r="T480" s="14">
        <f t="shared" si="45"/>
        <v>111.928793879838</v>
      </c>
      <c r="U480" s="14">
        <f t="shared" si="46"/>
        <v>0</v>
      </c>
      <c r="V480" s="7">
        <f t="shared" si="48"/>
        <v>900.7316086676724</v>
      </c>
      <c r="W480" s="7">
        <f t="shared" si="47"/>
        <v>900</v>
      </c>
    </row>
    <row r="481" spans="19:23" ht="12.75">
      <c r="S481" s="12">
        <v>47.9</v>
      </c>
      <c r="T481" s="14">
        <f t="shared" si="45"/>
        <v>112.48983929392828</v>
      </c>
      <c r="U481" s="14">
        <f t="shared" si="46"/>
        <v>0</v>
      </c>
      <c r="V481" s="7">
        <f t="shared" si="48"/>
        <v>900.7316086676724</v>
      </c>
      <c r="W481" s="7">
        <f t="shared" si="47"/>
        <v>900</v>
      </c>
    </row>
    <row r="482" spans="19:23" ht="12.75">
      <c r="S482" s="12">
        <v>48</v>
      </c>
      <c r="T482" s="14">
        <f t="shared" si="45"/>
        <v>113.0536969598598</v>
      </c>
      <c r="U482" s="14">
        <f t="shared" si="46"/>
        <v>0</v>
      </c>
      <c r="V482" s="7">
        <f t="shared" si="48"/>
        <v>900.7316086676724</v>
      </c>
      <c r="W482" s="7">
        <f t="shared" si="47"/>
        <v>900</v>
      </c>
    </row>
    <row r="483" spans="19:23" ht="12.75">
      <c r="S483" s="12">
        <v>48.1</v>
      </c>
      <c r="T483" s="14">
        <f t="shared" si="45"/>
        <v>113.6203809741035</v>
      </c>
      <c r="U483" s="14">
        <f t="shared" si="46"/>
        <v>0</v>
      </c>
      <c r="V483" s="7">
        <f t="shared" si="48"/>
        <v>900.7316086676724</v>
      </c>
      <c r="W483" s="7">
        <f t="shared" si="47"/>
        <v>900</v>
      </c>
    </row>
    <row r="484" spans="19:23" ht="12.75">
      <c r="S484" s="12">
        <v>48.2</v>
      </c>
      <c r="T484" s="14">
        <f t="shared" si="45"/>
        <v>114.18990550378928</v>
      </c>
      <c r="U484" s="14">
        <f t="shared" si="46"/>
        <v>0</v>
      </c>
      <c r="V484" s="7">
        <f t="shared" si="48"/>
        <v>900.7316086676724</v>
      </c>
      <c r="W484" s="7">
        <f t="shared" si="47"/>
        <v>900</v>
      </c>
    </row>
    <row r="485" spans="19:23" ht="12.75">
      <c r="S485" s="12">
        <v>48.3</v>
      </c>
      <c r="T485" s="14">
        <f t="shared" si="45"/>
        <v>114.76228478706005</v>
      </c>
      <c r="U485" s="14">
        <f t="shared" si="46"/>
        <v>0</v>
      </c>
      <c r="V485" s="7">
        <f t="shared" si="48"/>
        <v>900.7316086676724</v>
      </c>
      <c r="W485" s="7">
        <f t="shared" si="47"/>
        <v>900</v>
      </c>
    </row>
    <row r="486" spans="19:23" ht="12.75">
      <c r="S486" s="12">
        <v>48.4</v>
      </c>
      <c r="T486" s="14">
        <f t="shared" si="45"/>
        <v>115.33753313342768</v>
      </c>
      <c r="U486" s="14">
        <f t="shared" si="46"/>
        <v>0</v>
      </c>
      <c r="V486" s="7">
        <f t="shared" si="48"/>
        <v>900.7316086676724</v>
      </c>
      <c r="W486" s="7">
        <f t="shared" si="47"/>
        <v>900</v>
      </c>
    </row>
    <row r="487" spans="19:23" ht="12.75">
      <c r="S487" s="12">
        <v>48.5</v>
      </c>
      <c r="T487" s="14">
        <f t="shared" si="45"/>
        <v>115.91566492413091</v>
      </c>
      <c r="U487" s="14">
        <f t="shared" si="46"/>
        <v>0</v>
      </c>
      <c r="V487" s="7">
        <f t="shared" si="48"/>
        <v>900.7316086676724</v>
      </c>
      <c r="W487" s="7">
        <f t="shared" si="47"/>
        <v>900</v>
      </c>
    </row>
    <row r="488" spans="19:23" ht="12.75">
      <c r="S488" s="12">
        <v>48.6</v>
      </c>
      <c r="T488" s="14">
        <f t="shared" si="45"/>
        <v>116.49669461249444</v>
      </c>
      <c r="U488" s="14">
        <f t="shared" si="46"/>
        <v>0</v>
      </c>
      <c r="V488" s="7">
        <f t="shared" si="48"/>
        <v>900.7316086676724</v>
      </c>
      <c r="W488" s="7">
        <f t="shared" si="47"/>
        <v>900</v>
      </c>
    </row>
    <row r="489" spans="19:23" ht="12.75">
      <c r="S489" s="12">
        <v>48.7</v>
      </c>
      <c r="T489" s="14">
        <f t="shared" si="45"/>
        <v>117.08063672429088</v>
      </c>
      <c r="U489" s="14">
        <f t="shared" si="46"/>
        <v>0</v>
      </c>
      <c r="V489" s="7">
        <f t="shared" si="48"/>
        <v>900.7316086676724</v>
      </c>
      <c r="W489" s="7">
        <f t="shared" si="47"/>
        <v>900</v>
      </c>
    </row>
    <row r="490" spans="19:23" ht="12.75">
      <c r="S490" s="12">
        <v>48.8</v>
      </c>
      <c r="T490" s="14">
        <f t="shared" si="45"/>
        <v>117.66750585810328</v>
      </c>
      <c r="U490" s="14">
        <f t="shared" si="46"/>
        <v>0</v>
      </c>
      <c r="V490" s="7">
        <f t="shared" si="48"/>
        <v>900.7316086676724</v>
      </c>
      <c r="W490" s="7">
        <f t="shared" si="47"/>
        <v>900</v>
      </c>
    </row>
    <row r="491" spans="19:23" ht="12.75">
      <c r="S491" s="12">
        <v>48.9</v>
      </c>
      <c r="T491" s="14">
        <f t="shared" si="45"/>
        <v>118.25731668569077</v>
      </c>
      <c r="U491" s="14">
        <f t="shared" si="46"/>
        <v>0</v>
      </c>
      <c r="V491" s="7">
        <f t="shared" si="48"/>
        <v>900.7316086676724</v>
      </c>
      <c r="W491" s="7">
        <f t="shared" si="47"/>
        <v>900</v>
      </c>
    </row>
    <row r="492" spans="19:23" ht="12.75">
      <c r="S492" s="12">
        <v>49</v>
      </c>
      <c r="T492" s="14">
        <f t="shared" si="45"/>
        <v>118.85008395235458</v>
      </c>
      <c r="U492" s="14">
        <f t="shared" si="46"/>
        <v>0</v>
      </c>
      <c r="V492" s="7">
        <f t="shared" si="48"/>
        <v>900.7316086676724</v>
      </c>
      <c r="W492" s="7">
        <f t="shared" si="47"/>
        <v>900</v>
      </c>
    </row>
    <row r="493" spans="19:23" ht="12.75">
      <c r="S493" s="12">
        <v>49.1</v>
      </c>
      <c r="T493" s="14">
        <f t="shared" si="45"/>
        <v>119.4458224773073</v>
      </c>
      <c r="U493" s="14">
        <f t="shared" si="46"/>
        <v>0</v>
      </c>
      <c r="V493" s="7">
        <f t="shared" si="48"/>
        <v>900.7316086676724</v>
      </c>
      <c r="W493" s="7">
        <f t="shared" si="47"/>
        <v>900</v>
      </c>
    </row>
    <row r="494" spans="19:23" ht="12.75">
      <c r="S494" s="12">
        <v>49.2</v>
      </c>
      <c r="T494" s="14">
        <f t="shared" si="45"/>
        <v>120.04454715404317</v>
      </c>
      <c r="U494" s="14">
        <f t="shared" si="46"/>
        <v>0</v>
      </c>
      <c r="V494" s="7">
        <f t="shared" si="48"/>
        <v>900.7316086676724</v>
      </c>
      <c r="W494" s="7">
        <f t="shared" si="47"/>
        <v>900</v>
      </c>
    </row>
    <row r="495" spans="19:23" ht="12.75">
      <c r="S495" s="12">
        <v>49.3</v>
      </c>
      <c r="T495" s="14">
        <f t="shared" si="45"/>
        <v>120.64627295071008</v>
      </c>
      <c r="U495" s="14">
        <f t="shared" si="46"/>
        <v>0</v>
      </c>
      <c r="V495" s="7">
        <f t="shared" si="48"/>
        <v>900.7316086676724</v>
      </c>
      <c r="W495" s="7">
        <f t="shared" si="47"/>
        <v>900</v>
      </c>
    </row>
    <row r="496" spans="19:23" ht="12.75">
      <c r="S496" s="12">
        <v>49.4</v>
      </c>
      <c r="T496" s="14">
        <f t="shared" si="45"/>
        <v>121.25101491048456</v>
      </c>
      <c r="U496" s="14">
        <f t="shared" si="46"/>
        <v>0</v>
      </c>
      <c r="V496" s="7">
        <f t="shared" si="48"/>
        <v>900.7316086676724</v>
      </c>
      <c r="W496" s="7">
        <f t="shared" si="47"/>
        <v>900</v>
      </c>
    </row>
    <row r="497" spans="19:23" ht="12.75">
      <c r="S497" s="12">
        <v>49.5</v>
      </c>
      <c r="T497" s="14">
        <f t="shared" si="45"/>
        <v>121.85878815194685</v>
      </c>
      <c r="U497" s="14">
        <f t="shared" si="46"/>
        <v>0</v>
      </c>
      <c r="V497" s="7">
        <f t="shared" si="48"/>
        <v>900.7316086676724</v>
      </c>
      <c r="W497" s="7">
        <f t="shared" si="47"/>
        <v>900</v>
      </c>
    </row>
    <row r="498" spans="19:23" ht="12.75">
      <c r="S498" s="12">
        <v>49.6</v>
      </c>
      <c r="T498" s="14">
        <f t="shared" si="45"/>
        <v>122.46960786945986</v>
      </c>
      <c r="U498" s="14">
        <f t="shared" si="46"/>
        <v>0</v>
      </c>
      <c r="V498" s="7">
        <f t="shared" si="48"/>
        <v>900.7316086676724</v>
      </c>
      <c r="W498" s="7">
        <f t="shared" si="47"/>
        <v>900</v>
      </c>
    </row>
    <row r="499" spans="19:23" ht="12.75">
      <c r="S499" s="12">
        <v>49.7</v>
      </c>
      <c r="T499" s="14">
        <f t="shared" si="45"/>
        <v>123.08348933354819</v>
      </c>
      <c r="U499" s="14">
        <f t="shared" si="46"/>
        <v>0</v>
      </c>
      <c r="V499" s="7">
        <f t="shared" si="48"/>
        <v>900.7316086676724</v>
      </c>
      <c r="W499" s="7">
        <f t="shared" si="47"/>
        <v>900</v>
      </c>
    </row>
    <row r="500" spans="19:23" ht="12.75">
      <c r="S500" s="12">
        <v>49.8</v>
      </c>
      <c r="T500" s="14">
        <f t="shared" si="45"/>
        <v>123.70044789128045</v>
      </c>
      <c r="U500" s="14">
        <f t="shared" si="46"/>
        <v>0</v>
      </c>
      <c r="V500" s="7">
        <f t="shared" si="48"/>
        <v>900.7316086676724</v>
      </c>
      <c r="W500" s="7">
        <f t="shared" si="47"/>
        <v>900</v>
      </c>
    </row>
    <row r="501" spans="19:23" ht="12.75">
      <c r="S501" s="12">
        <v>49.9</v>
      </c>
      <c r="T501" s="14">
        <f t="shared" si="45"/>
        <v>124.32049896665274</v>
      </c>
      <c r="U501" s="14">
        <f t="shared" si="46"/>
        <v>0</v>
      </c>
      <c r="V501" s="7">
        <f t="shared" si="48"/>
        <v>900.7316086676724</v>
      </c>
      <c r="W501" s="7">
        <f t="shared" si="47"/>
        <v>900</v>
      </c>
    </row>
    <row r="502" spans="19:23" ht="12.75">
      <c r="S502" s="12">
        <v>50</v>
      </c>
      <c r="T502" s="14">
        <f t="shared" si="45"/>
        <v>124.94365806097423</v>
      </c>
      <c r="U502" s="14">
        <f t="shared" si="46"/>
        <v>0</v>
      </c>
      <c r="V502" s="7">
        <f t="shared" si="48"/>
        <v>900.7316086676724</v>
      </c>
      <c r="W502" s="7">
        <f t="shared" si="47"/>
        <v>900</v>
      </c>
    </row>
    <row r="503" spans="19:23" ht="12.75">
      <c r="S503" s="12">
        <v>50.1</v>
      </c>
      <c r="T503" s="14">
        <f t="shared" si="45"/>
        <v>125.56994075325477</v>
      </c>
      <c r="U503" s="14">
        <f t="shared" si="46"/>
        <v>0</v>
      </c>
      <c r="V503" s="7">
        <f t="shared" si="48"/>
        <v>900.7316086676724</v>
      </c>
      <c r="W503" s="7">
        <f t="shared" si="47"/>
        <v>900</v>
      </c>
    </row>
    <row r="504" spans="19:23" ht="12.75">
      <c r="S504" s="12">
        <v>50.2</v>
      </c>
      <c r="T504" s="14">
        <f t="shared" si="45"/>
        <v>126.1993627005942</v>
      </c>
      <c r="U504" s="14">
        <f t="shared" si="46"/>
        <v>0</v>
      </c>
      <c r="V504" s="7">
        <f t="shared" si="48"/>
        <v>900.7316086676724</v>
      </c>
      <c r="W504" s="7">
        <f t="shared" si="47"/>
        <v>900</v>
      </c>
    </row>
    <row r="505" spans="19:23" ht="12.75">
      <c r="S505" s="12">
        <v>50.3</v>
      </c>
      <c r="T505" s="14">
        <f t="shared" si="45"/>
        <v>126.83193963857403</v>
      </c>
      <c r="U505" s="14">
        <f t="shared" si="46"/>
        <v>0</v>
      </c>
      <c r="V505" s="7">
        <f t="shared" si="48"/>
        <v>900.7316086676724</v>
      </c>
      <c r="W505" s="7">
        <f t="shared" si="47"/>
        <v>900</v>
      </c>
    </row>
    <row r="506" spans="19:23" ht="12.75">
      <c r="S506" s="12">
        <v>50.4</v>
      </c>
      <c r="T506" s="14">
        <f t="shared" si="45"/>
        <v>127.46768738165068</v>
      </c>
      <c r="U506" s="14">
        <f t="shared" si="46"/>
        <v>0</v>
      </c>
      <c r="V506" s="7">
        <f t="shared" si="48"/>
        <v>900.7316086676724</v>
      </c>
      <c r="W506" s="7">
        <f t="shared" si="47"/>
        <v>900</v>
      </c>
    </row>
    <row r="507" spans="19:23" ht="12.75">
      <c r="S507" s="12">
        <v>50.5</v>
      </c>
      <c r="T507" s="14">
        <f t="shared" si="45"/>
        <v>128.10662182355085</v>
      </c>
      <c r="U507" s="14">
        <f t="shared" si="46"/>
        <v>0</v>
      </c>
      <c r="V507" s="7">
        <f t="shared" si="48"/>
        <v>900.7316086676724</v>
      </c>
      <c r="W507" s="7">
        <f t="shared" si="47"/>
        <v>900</v>
      </c>
    </row>
    <row r="508" spans="19:23" ht="12.75">
      <c r="S508" s="12">
        <v>50.6</v>
      </c>
      <c r="T508" s="14">
        <f t="shared" si="45"/>
        <v>128.74875893766878</v>
      </c>
      <c r="U508" s="14">
        <f t="shared" si="46"/>
        <v>0</v>
      </c>
      <c r="V508" s="7">
        <f t="shared" si="48"/>
        <v>900.7316086676724</v>
      </c>
      <c r="W508" s="7">
        <f t="shared" si="47"/>
        <v>900</v>
      </c>
    </row>
    <row r="509" spans="19:23" ht="12.75">
      <c r="S509" s="12">
        <v>50.7</v>
      </c>
      <c r="T509" s="14">
        <f t="shared" si="45"/>
        <v>129.39411477746583</v>
      </c>
      <c r="U509" s="14">
        <f t="shared" si="46"/>
        <v>0</v>
      </c>
      <c r="V509" s="7">
        <f t="shared" si="48"/>
        <v>900.7316086676724</v>
      </c>
      <c r="W509" s="7">
        <f t="shared" si="47"/>
        <v>900</v>
      </c>
    </row>
    <row r="510" spans="19:23" ht="12.75">
      <c r="S510" s="12">
        <v>50.8</v>
      </c>
      <c r="T510" s="14">
        <f t="shared" si="45"/>
        <v>130.04270547687162</v>
      </c>
      <c r="U510" s="14">
        <f t="shared" si="46"/>
        <v>0</v>
      </c>
      <c r="V510" s="7">
        <f t="shared" si="48"/>
        <v>900.7316086676724</v>
      </c>
      <c r="W510" s="7">
        <f t="shared" si="47"/>
        <v>900</v>
      </c>
    </row>
    <row r="511" spans="19:23" ht="12.75">
      <c r="S511" s="12">
        <v>50.9</v>
      </c>
      <c r="T511" s="14">
        <f t="shared" si="45"/>
        <v>130.69454725068738</v>
      </c>
      <c r="U511" s="14">
        <f t="shared" si="46"/>
        <v>0</v>
      </c>
      <c r="V511" s="7">
        <f t="shared" si="48"/>
        <v>900.7316086676724</v>
      </c>
      <c r="W511" s="7">
        <f t="shared" si="47"/>
        <v>900</v>
      </c>
    </row>
    <row r="512" spans="19:23" ht="12.75">
      <c r="S512" s="12">
        <v>51</v>
      </c>
      <c r="T512" s="14">
        <f t="shared" si="45"/>
        <v>131.34965639499146</v>
      </c>
      <c r="U512" s="14">
        <f t="shared" si="46"/>
        <v>0</v>
      </c>
      <c r="V512" s="7">
        <f t="shared" si="48"/>
        <v>900.7316086676724</v>
      </c>
      <c r="W512" s="7">
        <f t="shared" si="47"/>
        <v>900</v>
      </c>
    </row>
    <row r="513" spans="19:23" ht="12.75">
      <c r="S513" s="12">
        <v>51.1</v>
      </c>
      <c r="T513" s="14">
        <f t="shared" si="45"/>
        <v>132.0080492875465</v>
      </c>
      <c r="U513" s="14">
        <f t="shared" si="46"/>
        <v>0</v>
      </c>
      <c r="V513" s="7">
        <f t="shared" si="48"/>
        <v>900.7316086676724</v>
      </c>
      <c r="W513" s="7">
        <f t="shared" si="47"/>
        <v>900</v>
      </c>
    </row>
    <row r="514" spans="19:23" ht="12.75">
      <c r="S514" s="12">
        <v>51.2</v>
      </c>
      <c r="T514" s="14">
        <f t="shared" si="45"/>
        <v>132.66974238820922</v>
      </c>
      <c r="U514" s="14">
        <f t="shared" si="46"/>
        <v>0</v>
      </c>
      <c r="V514" s="7">
        <f t="shared" si="48"/>
        <v>900.7316086676724</v>
      </c>
      <c r="W514" s="7">
        <f t="shared" si="47"/>
        <v>900</v>
      </c>
    </row>
    <row r="515" spans="19:23" ht="12.75">
      <c r="S515" s="12">
        <v>51.3</v>
      </c>
      <c r="T515" s="14">
        <f aca="true" t="shared" si="49" ref="T515:T578">P0*e^(S515*s)</f>
        <v>133.3347522393414</v>
      </c>
      <c r="U515" s="14">
        <f aca="true" t="shared" si="50" ref="U515:U578">IF(AND(T515&lt;PR,T515&lt;Pmax),(d-a*T515)*0.1,0)</f>
        <v>0</v>
      </c>
      <c r="V515" s="7">
        <f t="shared" si="48"/>
        <v>900.7316086676724</v>
      </c>
      <c r="W515" s="7">
        <f aca="true" t="shared" si="51" ref="W515:W578">R</f>
        <v>900</v>
      </c>
    </row>
    <row r="516" spans="19:23" ht="12.75">
      <c r="S516" s="12">
        <v>51.4</v>
      </c>
      <c r="T516" s="14">
        <f t="shared" si="49"/>
        <v>134.0030954662242</v>
      </c>
      <c r="U516" s="14">
        <f t="shared" si="50"/>
        <v>0</v>
      </c>
      <c r="V516" s="7">
        <f t="shared" si="48"/>
        <v>900.7316086676724</v>
      </c>
      <c r="W516" s="7">
        <f t="shared" si="51"/>
        <v>900</v>
      </c>
    </row>
    <row r="517" spans="19:23" ht="12.75">
      <c r="S517" s="12">
        <v>51.5</v>
      </c>
      <c r="T517" s="14">
        <f t="shared" si="49"/>
        <v>134.67478877747297</v>
      </c>
      <c r="U517" s="14">
        <f t="shared" si="50"/>
        <v>0</v>
      </c>
      <c r="V517" s="7">
        <f t="shared" si="48"/>
        <v>900.7316086676724</v>
      </c>
      <c r="W517" s="7">
        <f t="shared" si="51"/>
        <v>900</v>
      </c>
    </row>
    <row r="518" spans="19:23" ht="12.75">
      <c r="S518" s="12">
        <v>51.6</v>
      </c>
      <c r="T518" s="14">
        <f t="shared" si="49"/>
        <v>135.34984896545546</v>
      </c>
      <c r="U518" s="14">
        <f t="shared" si="50"/>
        <v>0</v>
      </c>
      <c r="V518" s="7">
        <f t="shared" si="48"/>
        <v>900.7316086676724</v>
      </c>
      <c r="W518" s="7">
        <f t="shared" si="51"/>
        <v>900</v>
      </c>
    </row>
    <row r="519" spans="19:23" ht="12.75">
      <c r="S519" s="12">
        <v>51.7</v>
      </c>
      <c r="T519" s="14">
        <f t="shared" si="49"/>
        <v>136.02829290671164</v>
      </c>
      <c r="U519" s="14">
        <f t="shared" si="50"/>
        <v>0</v>
      </c>
      <c r="V519" s="7">
        <f aca="true" t="shared" si="52" ref="V519:V582">V518+U519</f>
        <v>900.7316086676724</v>
      </c>
      <c r="W519" s="7">
        <f t="shared" si="51"/>
        <v>900</v>
      </c>
    </row>
    <row r="520" spans="19:23" ht="12.75">
      <c r="S520" s="12">
        <v>51.8</v>
      </c>
      <c r="T520" s="14">
        <f t="shared" si="49"/>
        <v>136.71013756237517</v>
      </c>
      <c r="U520" s="14">
        <f t="shared" si="50"/>
        <v>0</v>
      </c>
      <c r="V520" s="7">
        <f t="shared" si="52"/>
        <v>900.7316086676724</v>
      </c>
      <c r="W520" s="7">
        <f t="shared" si="51"/>
        <v>900</v>
      </c>
    </row>
    <row r="521" spans="19:23" ht="12.75">
      <c r="S521" s="12">
        <v>51.9</v>
      </c>
      <c r="T521" s="14">
        <f t="shared" si="49"/>
        <v>137.39539997859822</v>
      </c>
      <c r="U521" s="14">
        <f t="shared" si="50"/>
        <v>0</v>
      </c>
      <c r="V521" s="7">
        <f t="shared" si="52"/>
        <v>900.7316086676724</v>
      </c>
      <c r="W521" s="7">
        <f t="shared" si="51"/>
        <v>900</v>
      </c>
    </row>
    <row r="522" spans="19:23" ht="12.75">
      <c r="S522" s="12">
        <v>52</v>
      </c>
      <c r="T522" s="14">
        <f t="shared" si="49"/>
        <v>138.0840972869767</v>
      </c>
      <c r="U522" s="14">
        <f t="shared" si="50"/>
        <v>0</v>
      </c>
      <c r="V522" s="7">
        <f t="shared" si="52"/>
        <v>900.7316086676724</v>
      </c>
      <c r="W522" s="7">
        <f t="shared" si="51"/>
        <v>900</v>
      </c>
    </row>
    <row r="523" spans="19:23" ht="12.75">
      <c r="S523" s="12">
        <v>52.1</v>
      </c>
      <c r="T523" s="14">
        <f t="shared" si="49"/>
        <v>138.77624670497926</v>
      </c>
      <c r="U523" s="14">
        <f t="shared" si="50"/>
        <v>0</v>
      </c>
      <c r="V523" s="7">
        <f t="shared" si="52"/>
        <v>900.7316086676724</v>
      </c>
      <c r="W523" s="7">
        <f t="shared" si="51"/>
        <v>900</v>
      </c>
    </row>
    <row r="524" spans="19:23" ht="12.75">
      <c r="S524" s="12">
        <v>52.2</v>
      </c>
      <c r="T524" s="14">
        <f t="shared" si="49"/>
        <v>139.47186553637735</v>
      </c>
      <c r="U524" s="14">
        <f t="shared" si="50"/>
        <v>0</v>
      </c>
      <c r="V524" s="7">
        <f t="shared" si="52"/>
        <v>900.7316086676724</v>
      </c>
      <c r="W524" s="7">
        <f t="shared" si="51"/>
        <v>900</v>
      </c>
    </row>
    <row r="525" spans="19:23" ht="12.75">
      <c r="S525" s="12">
        <v>52.3</v>
      </c>
      <c r="T525" s="14">
        <f t="shared" si="49"/>
        <v>140.170971171678</v>
      </c>
      <c r="U525" s="14">
        <f t="shared" si="50"/>
        <v>0</v>
      </c>
      <c r="V525" s="7">
        <f t="shared" si="52"/>
        <v>900.7316086676724</v>
      </c>
      <c r="W525" s="7">
        <f t="shared" si="51"/>
        <v>900</v>
      </c>
    </row>
    <row r="526" spans="19:23" ht="12.75">
      <c r="S526" s="12">
        <v>52.4</v>
      </c>
      <c r="T526" s="14">
        <f t="shared" si="49"/>
        <v>140.87358108855852</v>
      </c>
      <c r="U526" s="14">
        <f t="shared" si="50"/>
        <v>0</v>
      </c>
      <c r="V526" s="7">
        <f t="shared" si="52"/>
        <v>900.7316086676724</v>
      </c>
      <c r="W526" s="7">
        <f t="shared" si="51"/>
        <v>900</v>
      </c>
    </row>
    <row r="527" spans="19:23" ht="12.75">
      <c r="S527" s="12">
        <v>52.5</v>
      </c>
      <c r="T527" s="14">
        <f t="shared" si="49"/>
        <v>141.57971285230343</v>
      </c>
      <c r="U527" s="14">
        <f t="shared" si="50"/>
        <v>0</v>
      </c>
      <c r="V527" s="7">
        <f t="shared" si="52"/>
        <v>900.7316086676724</v>
      </c>
      <c r="W527" s="7">
        <f t="shared" si="51"/>
        <v>900</v>
      </c>
    </row>
    <row r="528" spans="19:23" ht="12.75">
      <c r="S528" s="12">
        <v>52.6</v>
      </c>
      <c r="T528" s="14">
        <f t="shared" si="49"/>
        <v>142.28938411624367</v>
      </c>
      <c r="U528" s="14">
        <f t="shared" si="50"/>
        <v>0</v>
      </c>
      <c r="V528" s="7">
        <f t="shared" si="52"/>
        <v>900.7316086676724</v>
      </c>
      <c r="W528" s="7">
        <f t="shared" si="51"/>
        <v>900</v>
      </c>
    </row>
    <row r="529" spans="19:23" ht="12.75">
      <c r="S529" s="12">
        <v>52.7</v>
      </c>
      <c r="T529" s="14">
        <f t="shared" si="49"/>
        <v>143.00261262219766</v>
      </c>
      <c r="U529" s="14">
        <f t="shared" si="50"/>
        <v>0</v>
      </c>
      <c r="V529" s="7">
        <f t="shared" si="52"/>
        <v>900.7316086676724</v>
      </c>
      <c r="W529" s="7">
        <f t="shared" si="51"/>
        <v>900</v>
      </c>
    </row>
    <row r="530" spans="19:23" ht="12.75">
      <c r="S530" s="12">
        <v>52.8</v>
      </c>
      <c r="T530" s="14">
        <f t="shared" si="49"/>
        <v>143.71941620091525</v>
      </c>
      <c r="U530" s="14">
        <f t="shared" si="50"/>
        <v>0</v>
      </c>
      <c r="V530" s="7">
        <f t="shared" si="52"/>
        <v>900.7316086676724</v>
      </c>
      <c r="W530" s="7">
        <f t="shared" si="51"/>
        <v>900</v>
      </c>
    </row>
    <row r="531" spans="19:23" ht="12.75">
      <c r="S531" s="12">
        <v>52.9</v>
      </c>
      <c r="T531" s="14">
        <f t="shared" si="49"/>
        <v>144.43981277252328</v>
      </c>
      <c r="U531" s="14">
        <f t="shared" si="50"/>
        <v>0</v>
      </c>
      <c r="V531" s="7">
        <f t="shared" si="52"/>
        <v>900.7316086676724</v>
      </c>
      <c r="W531" s="7">
        <f t="shared" si="51"/>
        <v>900</v>
      </c>
    </row>
    <row r="532" spans="19:23" ht="12.75">
      <c r="S532" s="12">
        <v>53</v>
      </c>
      <c r="T532" s="14">
        <f t="shared" si="49"/>
        <v>145.16382034697358</v>
      </c>
      <c r="U532" s="14">
        <f t="shared" si="50"/>
        <v>0</v>
      </c>
      <c r="V532" s="7">
        <f t="shared" si="52"/>
        <v>900.7316086676724</v>
      </c>
      <c r="W532" s="7">
        <f t="shared" si="51"/>
        <v>900</v>
      </c>
    </row>
    <row r="533" spans="19:23" ht="12.75">
      <c r="S533" s="12">
        <v>53.1</v>
      </c>
      <c r="T533" s="14">
        <f t="shared" si="49"/>
        <v>145.89145702449312</v>
      </c>
      <c r="U533" s="14">
        <f t="shared" si="50"/>
        <v>0</v>
      </c>
      <c r="V533" s="7">
        <f t="shared" si="52"/>
        <v>900.7316086676724</v>
      </c>
      <c r="W533" s="7">
        <f t="shared" si="51"/>
        <v>900</v>
      </c>
    </row>
    <row r="534" spans="19:23" ht="12.75">
      <c r="S534" s="12">
        <v>53.2</v>
      </c>
      <c r="T534" s="14">
        <f t="shared" si="49"/>
        <v>146.62274099603678</v>
      </c>
      <c r="U534" s="14">
        <f t="shared" si="50"/>
        <v>0</v>
      </c>
      <c r="V534" s="7">
        <f t="shared" si="52"/>
        <v>900.7316086676724</v>
      </c>
      <c r="W534" s="7">
        <f t="shared" si="51"/>
        <v>900</v>
      </c>
    </row>
    <row r="535" spans="19:23" ht="12.75">
      <c r="S535" s="12">
        <v>53.3</v>
      </c>
      <c r="T535" s="14">
        <f t="shared" si="49"/>
        <v>147.35769054374197</v>
      </c>
      <c r="U535" s="14">
        <f t="shared" si="50"/>
        <v>0</v>
      </c>
      <c r="V535" s="7">
        <f t="shared" si="52"/>
        <v>900.7316086676724</v>
      </c>
      <c r="W535" s="7">
        <f t="shared" si="51"/>
        <v>900</v>
      </c>
    </row>
    <row r="536" spans="19:23" ht="12.75">
      <c r="S536" s="12">
        <v>53.4</v>
      </c>
      <c r="T536" s="14">
        <f t="shared" si="49"/>
        <v>148.09632404138563</v>
      </c>
      <c r="U536" s="14">
        <f t="shared" si="50"/>
        <v>0</v>
      </c>
      <c r="V536" s="7">
        <f t="shared" si="52"/>
        <v>900.7316086676724</v>
      </c>
      <c r="W536" s="7">
        <f t="shared" si="51"/>
        <v>900</v>
      </c>
    </row>
    <row r="537" spans="19:23" ht="12.75">
      <c r="S537" s="12">
        <v>53.5</v>
      </c>
      <c r="T537" s="14">
        <f t="shared" si="49"/>
        <v>148.83865995484373</v>
      </c>
      <c r="U537" s="14">
        <f t="shared" si="50"/>
        <v>0</v>
      </c>
      <c r="V537" s="7">
        <f t="shared" si="52"/>
        <v>900.7316086676724</v>
      </c>
      <c r="W537" s="7">
        <f t="shared" si="51"/>
        <v>900</v>
      </c>
    </row>
    <row r="538" spans="19:23" ht="12.75">
      <c r="S538" s="12">
        <v>53.6</v>
      </c>
      <c r="T538" s="14">
        <f t="shared" si="49"/>
        <v>149.5847168425527</v>
      </c>
      <c r="U538" s="14">
        <f t="shared" si="50"/>
        <v>0</v>
      </c>
      <c r="V538" s="7">
        <f t="shared" si="52"/>
        <v>900.7316086676724</v>
      </c>
      <c r="W538" s="7">
        <f t="shared" si="51"/>
        <v>900</v>
      </c>
    </row>
    <row r="539" spans="19:23" ht="12.75">
      <c r="S539" s="12">
        <v>53.7</v>
      </c>
      <c r="T539" s="14">
        <f t="shared" si="49"/>
        <v>150.33451335597363</v>
      </c>
      <c r="U539" s="14">
        <f t="shared" si="50"/>
        <v>0</v>
      </c>
      <c r="V539" s="7">
        <f t="shared" si="52"/>
        <v>900.7316086676724</v>
      </c>
      <c r="W539" s="7">
        <f t="shared" si="51"/>
        <v>900</v>
      </c>
    </row>
    <row r="540" spans="19:23" ht="12.75">
      <c r="S540" s="12">
        <v>53.8</v>
      </c>
      <c r="T540" s="14">
        <f t="shared" si="49"/>
        <v>151.08806824005828</v>
      </c>
      <c r="U540" s="14">
        <f t="shared" si="50"/>
        <v>0</v>
      </c>
      <c r="V540" s="7">
        <f t="shared" si="52"/>
        <v>900.7316086676724</v>
      </c>
      <c r="W540" s="7">
        <f t="shared" si="51"/>
        <v>900</v>
      </c>
    </row>
    <row r="541" spans="19:23" ht="12.75">
      <c r="S541" s="12">
        <v>53.9</v>
      </c>
      <c r="T541" s="14">
        <f t="shared" si="49"/>
        <v>151.8454003337182</v>
      </c>
      <c r="U541" s="14">
        <f t="shared" si="50"/>
        <v>0</v>
      </c>
      <c r="V541" s="7">
        <f t="shared" si="52"/>
        <v>900.7316086676724</v>
      </c>
      <c r="W541" s="7">
        <f t="shared" si="51"/>
        <v>900</v>
      </c>
    </row>
    <row r="542" spans="19:23" ht="12.75">
      <c r="S542" s="12">
        <v>54</v>
      </c>
      <c r="T542" s="14">
        <f t="shared" si="49"/>
        <v>152.60652857029507</v>
      </c>
      <c r="U542" s="14">
        <f t="shared" si="50"/>
        <v>0</v>
      </c>
      <c r="V542" s="7">
        <f t="shared" si="52"/>
        <v>900.7316086676724</v>
      </c>
      <c r="W542" s="7">
        <f t="shared" si="51"/>
        <v>900</v>
      </c>
    </row>
    <row r="543" spans="19:23" ht="12.75">
      <c r="S543" s="12">
        <v>54.1</v>
      </c>
      <c r="T543" s="14">
        <f t="shared" si="49"/>
        <v>153.37147197803444</v>
      </c>
      <c r="U543" s="14">
        <f t="shared" si="50"/>
        <v>0</v>
      </c>
      <c r="V543" s="7">
        <f t="shared" si="52"/>
        <v>900.7316086676724</v>
      </c>
      <c r="W543" s="7">
        <f t="shared" si="51"/>
        <v>900</v>
      </c>
    </row>
    <row r="544" spans="19:23" ht="12.75">
      <c r="S544" s="12">
        <v>54.2</v>
      </c>
      <c r="T544" s="14">
        <f t="shared" si="49"/>
        <v>154.14024968056137</v>
      </c>
      <c r="U544" s="14">
        <f t="shared" si="50"/>
        <v>0</v>
      </c>
      <c r="V544" s="7">
        <f t="shared" si="52"/>
        <v>900.7316086676724</v>
      </c>
      <c r="W544" s="7">
        <f t="shared" si="51"/>
        <v>900</v>
      </c>
    </row>
    <row r="545" spans="19:23" ht="12.75">
      <c r="S545" s="12">
        <v>54.3</v>
      </c>
      <c r="T545" s="14">
        <f t="shared" si="49"/>
        <v>154.9128808973584</v>
      </c>
      <c r="U545" s="14">
        <f t="shared" si="50"/>
        <v>0</v>
      </c>
      <c r="V545" s="7">
        <f t="shared" si="52"/>
        <v>900.7316086676724</v>
      </c>
      <c r="W545" s="7">
        <f t="shared" si="51"/>
        <v>900</v>
      </c>
    </row>
    <row r="546" spans="19:23" ht="12.75">
      <c r="S546" s="12">
        <v>54.4</v>
      </c>
      <c r="T546" s="14">
        <f t="shared" si="49"/>
        <v>155.68938494424634</v>
      </c>
      <c r="U546" s="14">
        <f t="shared" si="50"/>
        <v>0</v>
      </c>
      <c r="V546" s="7">
        <f t="shared" si="52"/>
        <v>900.7316086676724</v>
      </c>
      <c r="W546" s="7">
        <f t="shared" si="51"/>
        <v>900</v>
      </c>
    </row>
    <row r="547" spans="19:23" ht="12.75">
      <c r="S547" s="12">
        <v>54.5</v>
      </c>
      <c r="T547" s="14">
        <f t="shared" si="49"/>
        <v>156.46978123386668</v>
      </c>
      <c r="U547" s="14">
        <f t="shared" si="50"/>
        <v>0</v>
      </c>
      <c r="V547" s="7">
        <f t="shared" si="52"/>
        <v>900.7316086676724</v>
      </c>
      <c r="W547" s="7">
        <f t="shared" si="51"/>
        <v>900</v>
      </c>
    </row>
    <row r="548" spans="19:23" ht="12.75">
      <c r="S548" s="12">
        <v>54.6</v>
      </c>
      <c r="T548" s="14">
        <f t="shared" si="49"/>
        <v>157.25408927616743</v>
      </c>
      <c r="U548" s="14">
        <f t="shared" si="50"/>
        <v>0</v>
      </c>
      <c r="V548" s="7">
        <f t="shared" si="52"/>
        <v>900.7316086676724</v>
      </c>
      <c r="W548" s="7">
        <f t="shared" si="51"/>
        <v>900</v>
      </c>
    </row>
    <row r="549" spans="19:23" ht="12.75">
      <c r="S549" s="12">
        <v>54.7</v>
      </c>
      <c r="T549" s="14">
        <f t="shared" si="49"/>
        <v>158.04232867889033</v>
      </c>
      <c r="U549" s="14">
        <f t="shared" si="50"/>
        <v>0</v>
      </c>
      <c r="V549" s="7">
        <f t="shared" si="52"/>
        <v>900.7316086676724</v>
      </c>
      <c r="W549" s="7">
        <f t="shared" si="51"/>
        <v>900</v>
      </c>
    </row>
    <row r="550" spans="19:23" ht="12.75">
      <c r="S550" s="12">
        <v>54.8</v>
      </c>
      <c r="T550" s="14">
        <f t="shared" si="49"/>
        <v>158.83451914806156</v>
      </c>
      <c r="U550" s="14">
        <f t="shared" si="50"/>
        <v>0</v>
      </c>
      <c r="V550" s="7">
        <f t="shared" si="52"/>
        <v>900.7316086676724</v>
      </c>
      <c r="W550" s="7">
        <f t="shared" si="51"/>
        <v>900</v>
      </c>
    </row>
    <row r="551" spans="19:23" ht="12.75">
      <c r="S551" s="12">
        <v>54.9</v>
      </c>
      <c r="T551" s="14">
        <f t="shared" si="49"/>
        <v>159.63068048848413</v>
      </c>
      <c r="U551" s="14">
        <f t="shared" si="50"/>
        <v>0</v>
      </c>
      <c r="V551" s="7">
        <f t="shared" si="52"/>
        <v>900.7316086676724</v>
      </c>
      <c r="W551" s="7">
        <f t="shared" si="51"/>
        <v>900</v>
      </c>
    </row>
    <row r="552" spans="19:23" ht="12.75">
      <c r="S552" s="12">
        <v>55</v>
      </c>
      <c r="T552" s="14">
        <f t="shared" si="49"/>
        <v>160.43083260423302</v>
      </c>
      <c r="U552" s="14">
        <f t="shared" si="50"/>
        <v>0</v>
      </c>
      <c r="V552" s="7">
        <f t="shared" si="52"/>
        <v>900.7316086676724</v>
      </c>
      <c r="W552" s="7">
        <f t="shared" si="51"/>
        <v>900</v>
      </c>
    </row>
    <row r="553" spans="19:23" ht="12.75">
      <c r="S553" s="12">
        <v>55.1</v>
      </c>
      <c r="T553" s="14">
        <f t="shared" si="49"/>
        <v>161.2349954991529</v>
      </c>
      <c r="U553" s="14">
        <f t="shared" si="50"/>
        <v>0</v>
      </c>
      <c r="V553" s="7">
        <f t="shared" si="52"/>
        <v>900.7316086676724</v>
      </c>
      <c r="W553" s="7">
        <f t="shared" si="51"/>
        <v>900</v>
      </c>
    </row>
    <row r="554" spans="19:23" ht="12.75">
      <c r="S554" s="12">
        <v>55.2</v>
      </c>
      <c r="T554" s="14">
        <f t="shared" si="49"/>
        <v>162.0431892773578</v>
      </c>
      <c r="U554" s="14">
        <f t="shared" si="50"/>
        <v>0</v>
      </c>
      <c r="V554" s="7">
        <f t="shared" si="52"/>
        <v>900.7316086676724</v>
      </c>
      <c r="W554" s="7">
        <f t="shared" si="51"/>
        <v>900</v>
      </c>
    </row>
    <row r="555" spans="19:23" ht="12.75">
      <c r="S555" s="12">
        <v>55.3</v>
      </c>
      <c r="T555" s="14">
        <f t="shared" si="49"/>
        <v>162.8554341437344</v>
      </c>
      <c r="U555" s="14">
        <f t="shared" si="50"/>
        <v>0</v>
      </c>
      <c r="V555" s="7">
        <f t="shared" si="52"/>
        <v>900.7316086676724</v>
      </c>
      <c r="W555" s="7">
        <f t="shared" si="51"/>
        <v>900</v>
      </c>
    </row>
    <row r="556" spans="19:23" ht="12.75">
      <c r="S556" s="12">
        <v>55.4</v>
      </c>
      <c r="T556" s="14">
        <f t="shared" si="49"/>
        <v>163.6717504044467</v>
      </c>
      <c r="U556" s="14">
        <f t="shared" si="50"/>
        <v>0</v>
      </c>
      <c r="V556" s="7">
        <f t="shared" si="52"/>
        <v>900.7316086676724</v>
      </c>
      <c r="W556" s="7">
        <f t="shared" si="51"/>
        <v>900</v>
      </c>
    </row>
    <row r="557" spans="19:23" ht="12.75">
      <c r="S557" s="12">
        <v>55.5</v>
      </c>
      <c r="T557" s="14">
        <f t="shared" si="49"/>
        <v>164.49215846744372</v>
      </c>
      <c r="U557" s="14">
        <f t="shared" si="50"/>
        <v>0</v>
      </c>
      <c r="V557" s="7">
        <f t="shared" si="52"/>
        <v>900.7316086676724</v>
      </c>
      <c r="W557" s="7">
        <f t="shared" si="51"/>
        <v>900</v>
      </c>
    </row>
    <row r="558" spans="19:23" ht="12.75">
      <c r="S558" s="12">
        <v>55.6</v>
      </c>
      <c r="T558" s="14">
        <f t="shared" si="49"/>
        <v>165.31667884296968</v>
      </c>
      <c r="U558" s="14">
        <f t="shared" si="50"/>
        <v>0</v>
      </c>
      <c r="V558" s="7">
        <f t="shared" si="52"/>
        <v>900.7316086676724</v>
      </c>
      <c r="W558" s="7">
        <f t="shared" si="51"/>
        <v>900</v>
      </c>
    </row>
    <row r="559" spans="19:23" ht="12.75">
      <c r="S559" s="12">
        <v>55.7</v>
      </c>
      <c r="T559" s="14">
        <f t="shared" si="49"/>
        <v>166.14533214407695</v>
      </c>
      <c r="U559" s="14">
        <f t="shared" si="50"/>
        <v>0</v>
      </c>
      <c r="V559" s="7">
        <f t="shared" si="52"/>
        <v>900.7316086676724</v>
      </c>
      <c r="W559" s="7">
        <f t="shared" si="51"/>
        <v>900</v>
      </c>
    </row>
    <row r="560" spans="19:23" ht="12.75">
      <c r="S560" s="12">
        <v>55.8</v>
      </c>
      <c r="T560" s="14">
        <f t="shared" si="49"/>
        <v>166.97813908714124</v>
      </c>
      <c r="U560" s="14">
        <f t="shared" si="50"/>
        <v>0</v>
      </c>
      <c r="V560" s="7">
        <f t="shared" si="52"/>
        <v>900.7316086676724</v>
      </c>
      <c r="W560" s="7">
        <f t="shared" si="51"/>
        <v>900</v>
      </c>
    </row>
    <row r="561" spans="19:23" ht="12.75">
      <c r="S561" s="12">
        <v>55.9</v>
      </c>
      <c r="T561" s="14">
        <f t="shared" si="49"/>
        <v>167.8151204923795</v>
      </c>
      <c r="U561" s="14">
        <f t="shared" si="50"/>
        <v>0</v>
      </c>
      <c r="V561" s="7">
        <f t="shared" si="52"/>
        <v>900.7316086676724</v>
      </c>
      <c r="W561" s="7">
        <f t="shared" si="51"/>
        <v>900</v>
      </c>
    </row>
    <row r="562" spans="19:23" ht="12.75">
      <c r="S562" s="12">
        <v>56</v>
      </c>
      <c r="T562" s="14">
        <f t="shared" si="49"/>
        <v>168.65629728437048</v>
      </c>
      <c r="U562" s="14">
        <f t="shared" si="50"/>
        <v>0</v>
      </c>
      <c r="V562" s="7">
        <f t="shared" si="52"/>
        <v>900.7316086676724</v>
      </c>
      <c r="W562" s="7">
        <f t="shared" si="51"/>
        <v>900</v>
      </c>
    </row>
    <row r="563" spans="19:23" ht="12.75">
      <c r="S563" s="12">
        <v>56.1</v>
      </c>
      <c r="T563" s="14">
        <f t="shared" si="49"/>
        <v>169.50169049257772</v>
      </c>
      <c r="U563" s="14">
        <f t="shared" si="50"/>
        <v>0</v>
      </c>
      <c r="V563" s="7">
        <f t="shared" si="52"/>
        <v>900.7316086676724</v>
      </c>
      <c r="W563" s="7">
        <f t="shared" si="51"/>
        <v>900</v>
      </c>
    </row>
    <row r="564" spans="19:23" ht="12.75">
      <c r="S564" s="12">
        <v>56.2</v>
      </c>
      <c r="T564" s="14">
        <f t="shared" si="49"/>
        <v>170.3513212518756</v>
      </c>
      <c r="U564" s="14">
        <f t="shared" si="50"/>
        <v>0</v>
      </c>
      <c r="V564" s="7">
        <f t="shared" si="52"/>
        <v>900.7316086676724</v>
      </c>
      <c r="W564" s="7">
        <f t="shared" si="51"/>
        <v>900</v>
      </c>
    </row>
    <row r="565" spans="19:23" ht="12.75">
      <c r="S565" s="12">
        <v>56.3</v>
      </c>
      <c r="T565" s="14">
        <f t="shared" si="49"/>
        <v>171.20521080307702</v>
      </c>
      <c r="U565" s="14">
        <f t="shared" si="50"/>
        <v>0</v>
      </c>
      <c r="V565" s="7">
        <f t="shared" si="52"/>
        <v>900.7316086676724</v>
      </c>
      <c r="W565" s="7">
        <f t="shared" si="51"/>
        <v>900</v>
      </c>
    </row>
    <row r="566" spans="19:23" ht="12.75">
      <c r="S566" s="12">
        <v>56.4</v>
      </c>
      <c r="T566" s="14">
        <f t="shared" si="49"/>
        <v>172.0633804934657</v>
      </c>
      <c r="U566" s="14">
        <f t="shared" si="50"/>
        <v>0</v>
      </c>
      <c r="V566" s="7">
        <f t="shared" si="52"/>
        <v>900.7316086676724</v>
      </c>
      <c r="W566" s="7">
        <f t="shared" si="51"/>
        <v>900</v>
      </c>
    </row>
    <row r="567" spans="19:23" ht="12.75">
      <c r="S567" s="12">
        <v>56.5</v>
      </c>
      <c r="T567" s="14">
        <f t="shared" si="49"/>
        <v>172.92585177732823</v>
      </c>
      <c r="U567" s="14">
        <f t="shared" si="50"/>
        <v>0</v>
      </c>
      <c r="V567" s="7">
        <f t="shared" si="52"/>
        <v>900.7316086676724</v>
      </c>
      <c r="W567" s="7">
        <f t="shared" si="51"/>
        <v>900</v>
      </c>
    </row>
    <row r="568" spans="19:23" ht="12.75">
      <c r="S568" s="12">
        <v>56.6</v>
      </c>
      <c r="T568" s="14">
        <f t="shared" si="49"/>
        <v>173.79264621649176</v>
      </c>
      <c r="U568" s="14">
        <f t="shared" si="50"/>
        <v>0</v>
      </c>
      <c r="V568" s="7">
        <f t="shared" si="52"/>
        <v>900.7316086676724</v>
      </c>
      <c r="W568" s="7">
        <f t="shared" si="51"/>
        <v>900</v>
      </c>
    </row>
    <row r="569" spans="19:23" ht="12.75">
      <c r="S569" s="12">
        <v>56.7</v>
      </c>
      <c r="T569" s="14">
        <f t="shared" si="49"/>
        <v>174.66378548086246</v>
      </c>
      <c r="U569" s="14">
        <f t="shared" si="50"/>
        <v>0</v>
      </c>
      <c r="V569" s="7">
        <f t="shared" si="52"/>
        <v>900.7316086676724</v>
      </c>
      <c r="W569" s="7">
        <f t="shared" si="51"/>
        <v>900</v>
      </c>
    </row>
    <row r="570" spans="19:23" ht="12.75">
      <c r="S570" s="12">
        <v>56.8</v>
      </c>
      <c r="T570" s="14">
        <f t="shared" si="49"/>
        <v>175.53929134896717</v>
      </c>
      <c r="U570" s="14">
        <f t="shared" si="50"/>
        <v>0</v>
      </c>
      <c r="V570" s="7">
        <f t="shared" si="52"/>
        <v>900.7316086676724</v>
      </c>
      <c r="W570" s="7">
        <f t="shared" si="51"/>
        <v>900</v>
      </c>
    </row>
    <row r="571" spans="19:23" ht="12.75">
      <c r="S571" s="12">
        <v>56.9</v>
      </c>
      <c r="T571" s="14">
        <f t="shared" si="49"/>
        <v>176.41918570849842</v>
      </c>
      <c r="U571" s="14">
        <f t="shared" si="50"/>
        <v>0</v>
      </c>
      <c r="V571" s="7">
        <f t="shared" si="52"/>
        <v>900.7316086676724</v>
      </c>
      <c r="W571" s="7">
        <f t="shared" si="51"/>
        <v>900</v>
      </c>
    </row>
    <row r="572" spans="19:23" ht="12.75">
      <c r="S572" s="12">
        <v>57</v>
      </c>
      <c r="T572" s="14">
        <f t="shared" si="49"/>
        <v>177.30349055686077</v>
      </c>
      <c r="U572" s="14">
        <f t="shared" si="50"/>
        <v>0</v>
      </c>
      <c r="V572" s="7">
        <f t="shared" si="52"/>
        <v>900.7316086676724</v>
      </c>
      <c r="W572" s="7">
        <f t="shared" si="51"/>
        <v>900</v>
      </c>
    </row>
    <row r="573" spans="19:23" ht="12.75">
      <c r="S573" s="12">
        <v>57.1</v>
      </c>
      <c r="T573" s="14">
        <f t="shared" si="49"/>
        <v>178.19222800172173</v>
      </c>
      <c r="U573" s="14">
        <f t="shared" si="50"/>
        <v>0</v>
      </c>
      <c r="V573" s="7">
        <f t="shared" si="52"/>
        <v>900.7316086676724</v>
      </c>
      <c r="W573" s="7">
        <f t="shared" si="51"/>
        <v>900</v>
      </c>
    </row>
    <row r="574" spans="19:23" ht="12.75">
      <c r="S574" s="12">
        <v>57.2</v>
      </c>
      <c r="T574" s="14">
        <f t="shared" si="49"/>
        <v>179.0854202615635</v>
      </c>
      <c r="U574" s="14">
        <f t="shared" si="50"/>
        <v>0</v>
      </c>
      <c r="V574" s="7">
        <f t="shared" si="52"/>
        <v>900.7316086676724</v>
      </c>
      <c r="W574" s="7">
        <f t="shared" si="51"/>
        <v>900</v>
      </c>
    </row>
    <row r="575" spans="19:23" ht="12.75">
      <c r="S575" s="12">
        <v>57.3</v>
      </c>
      <c r="T575" s="14">
        <f t="shared" si="49"/>
        <v>179.98308966623918</v>
      </c>
      <c r="U575" s="14">
        <f t="shared" si="50"/>
        <v>0</v>
      </c>
      <c r="V575" s="7">
        <f t="shared" si="52"/>
        <v>900.7316086676724</v>
      </c>
      <c r="W575" s="7">
        <f t="shared" si="51"/>
        <v>900</v>
      </c>
    </row>
    <row r="576" spans="19:23" ht="12.75">
      <c r="S576" s="12">
        <v>57.4</v>
      </c>
      <c r="T576" s="14">
        <f t="shared" si="49"/>
        <v>180.8852586575306</v>
      </c>
      <c r="U576" s="14">
        <f t="shared" si="50"/>
        <v>0</v>
      </c>
      <c r="V576" s="7">
        <f t="shared" si="52"/>
        <v>900.7316086676724</v>
      </c>
      <c r="W576" s="7">
        <f t="shared" si="51"/>
        <v>900</v>
      </c>
    </row>
    <row r="577" spans="19:23" ht="12.75">
      <c r="S577" s="12">
        <v>57.5</v>
      </c>
      <c r="T577" s="14">
        <f t="shared" si="49"/>
        <v>181.79194978970963</v>
      </c>
      <c r="U577" s="14">
        <f t="shared" si="50"/>
        <v>0</v>
      </c>
      <c r="V577" s="7">
        <f t="shared" si="52"/>
        <v>900.7316086676724</v>
      </c>
      <c r="W577" s="7">
        <f t="shared" si="51"/>
        <v>900</v>
      </c>
    </row>
    <row r="578" spans="19:23" ht="12.75">
      <c r="S578" s="12">
        <v>57.6</v>
      </c>
      <c r="T578" s="14">
        <f t="shared" si="49"/>
        <v>182.70318573010178</v>
      </c>
      <c r="U578" s="14">
        <f t="shared" si="50"/>
        <v>0</v>
      </c>
      <c r="V578" s="7">
        <f t="shared" si="52"/>
        <v>900.7316086676724</v>
      </c>
      <c r="W578" s="7">
        <f t="shared" si="51"/>
        <v>900</v>
      </c>
    </row>
    <row r="579" spans="19:23" ht="12.75">
      <c r="S579" s="12">
        <v>57.7</v>
      </c>
      <c r="T579" s="14">
        <f aca="true" t="shared" si="53" ref="T579:T642">P0*e^(S579*s)</f>
        <v>183.61898925965292</v>
      </c>
      <c r="U579" s="14">
        <f aca="true" t="shared" si="54" ref="U579:U642">IF(AND(T579&lt;PR,T579&lt;Pmax),(d-a*T579)*0.1,0)</f>
        <v>0</v>
      </c>
      <c r="V579" s="7">
        <f t="shared" si="52"/>
        <v>900.7316086676724</v>
      </c>
      <c r="W579" s="7">
        <f aca="true" t="shared" si="55" ref="W579:W642">R</f>
        <v>900</v>
      </c>
    </row>
    <row r="580" spans="19:23" ht="12.75">
      <c r="S580" s="12">
        <v>57.8</v>
      </c>
      <c r="T580" s="14">
        <f t="shared" si="53"/>
        <v>184.53938327349908</v>
      </c>
      <c r="U580" s="14">
        <f t="shared" si="54"/>
        <v>0</v>
      </c>
      <c r="V580" s="7">
        <f t="shared" si="52"/>
        <v>900.7316086676724</v>
      </c>
      <c r="W580" s="7">
        <f t="shared" si="55"/>
        <v>900</v>
      </c>
    </row>
    <row r="581" spans="19:23" ht="12.75">
      <c r="S581" s="12">
        <v>57.9</v>
      </c>
      <c r="T581" s="14">
        <f t="shared" si="53"/>
        <v>185.4643907815385</v>
      </c>
      <c r="U581" s="14">
        <f t="shared" si="54"/>
        <v>0</v>
      </c>
      <c r="V581" s="7">
        <f t="shared" si="52"/>
        <v>900.7316086676724</v>
      </c>
      <c r="W581" s="7">
        <f t="shared" si="55"/>
        <v>900</v>
      </c>
    </row>
    <row r="582" spans="19:23" ht="12.75">
      <c r="S582" s="12">
        <v>58</v>
      </c>
      <c r="T582" s="14">
        <f t="shared" si="53"/>
        <v>186.39403490900713</v>
      </c>
      <c r="U582" s="14">
        <f t="shared" si="54"/>
        <v>0</v>
      </c>
      <c r="V582" s="7">
        <f t="shared" si="52"/>
        <v>900.7316086676724</v>
      </c>
      <c r="W582" s="7">
        <f t="shared" si="55"/>
        <v>900</v>
      </c>
    </row>
    <row r="583" spans="19:23" ht="12.75">
      <c r="S583" s="12">
        <v>58.1</v>
      </c>
      <c r="T583" s="14">
        <f t="shared" si="53"/>
        <v>187.32833889705643</v>
      </c>
      <c r="U583" s="14">
        <f t="shared" si="54"/>
        <v>0</v>
      </c>
      <c r="V583" s="7">
        <f aca="true" t="shared" si="56" ref="V583:V646">V582+U583</f>
        <v>900.7316086676724</v>
      </c>
      <c r="W583" s="7">
        <f t="shared" si="55"/>
        <v>900</v>
      </c>
    </row>
    <row r="584" spans="19:23" ht="12.75">
      <c r="S584" s="12">
        <v>58.2</v>
      </c>
      <c r="T584" s="14">
        <f t="shared" si="53"/>
        <v>188.26732610333482</v>
      </c>
      <c r="U584" s="14">
        <f t="shared" si="54"/>
        <v>0</v>
      </c>
      <c r="V584" s="7">
        <f t="shared" si="56"/>
        <v>900.7316086676724</v>
      </c>
      <c r="W584" s="7">
        <f t="shared" si="55"/>
        <v>900</v>
      </c>
    </row>
    <row r="585" spans="19:23" ht="12.75">
      <c r="S585" s="12">
        <v>58.3</v>
      </c>
      <c r="T585" s="14">
        <f t="shared" si="53"/>
        <v>189.21102000257144</v>
      </c>
      <c r="U585" s="14">
        <f t="shared" si="54"/>
        <v>0</v>
      </c>
      <c r="V585" s="7">
        <f t="shared" si="56"/>
        <v>900.7316086676724</v>
      </c>
      <c r="W585" s="7">
        <f t="shared" si="55"/>
        <v>900</v>
      </c>
    </row>
    <row r="586" spans="19:23" ht="12.75">
      <c r="S586" s="12">
        <v>58.4</v>
      </c>
      <c r="T586" s="14">
        <f t="shared" si="53"/>
        <v>190.15944418716288</v>
      </c>
      <c r="U586" s="14">
        <f t="shared" si="54"/>
        <v>0</v>
      </c>
      <c r="V586" s="7">
        <f t="shared" si="56"/>
        <v>900.7316086676724</v>
      </c>
      <c r="W586" s="7">
        <f t="shared" si="55"/>
        <v>900</v>
      </c>
    </row>
    <row r="587" spans="19:23" ht="12.75">
      <c r="S587" s="12">
        <v>58.5</v>
      </c>
      <c r="T587" s="14">
        <f t="shared" si="53"/>
        <v>191.11262236776318</v>
      </c>
      <c r="U587" s="14">
        <f t="shared" si="54"/>
        <v>0</v>
      </c>
      <c r="V587" s="7">
        <f t="shared" si="56"/>
        <v>900.7316086676724</v>
      </c>
      <c r="W587" s="7">
        <f t="shared" si="55"/>
        <v>900</v>
      </c>
    </row>
    <row r="588" spans="19:23" ht="12.75">
      <c r="S588" s="12">
        <v>58.6</v>
      </c>
      <c r="T588" s="14">
        <f t="shared" si="53"/>
        <v>192.07057837387643</v>
      </c>
      <c r="U588" s="14">
        <f t="shared" si="54"/>
        <v>0</v>
      </c>
      <c r="V588" s="7">
        <f t="shared" si="56"/>
        <v>900.7316086676724</v>
      </c>
      <c r="W588" s="7">
        <f t="shared" si="55"/>
        <v>900</v>
      </c>
    </row>
    <row r="589" spans="19:23" ht="12.75">
      <c r="S589" s="12">
        <v>58.7</v>
      </c>
      <c r="T589" s="14">
        <f t="shared" si="53"/>
        <v>193.03333615445277</v>
      </c>
      <c r="U589" s="14">
        <f t="shared" si="54"/>
        <v>0</v>
      </c>
      <c r="V589" s="7">
        <f t="shared" si="56"/>
        <v>900.7316086676724</v>
      </c>
      <c r="W589" s="7">
        <f t="shared" si="55"/>
        <v>900</v>
      </c>
    </row>
    <row r="590" spans="19:23" ht="12.75">
      <c r="S590" s="12">
        <v>58.8</v>
      </c>
      <c r="T590" s="14">
        <f t="shared" si="53"/>
        <v>194.00091977848666</v>
      </c>
      <c r="U590" s="14">
        <f t="shared" si="54"/>
        <v>0</v>
      </c>
      <c r="V590" s="7">
        <f t="shared" si="56"/>
        <v>900.7316086676724</v>
      </c>
      <c r="W590" s="7">
        <f t="shared" si="55"/>
        <v>900</v>
      </c>
    </row>
    <row r="591" spans="19:23" ht="12.75">
      <c r="S591" s="12">
        <v>58.9</v>
      </c>
      <c r="T591" s="14">
        <f t="shared" si="53"/>
        <v>194.9733534356193</v>
      </c>
      <c r="U591" s="14">
        <f t="shared" si="54"/>
        <v>0</v>
      </c>
      <c r="V591" s="7">
        <f t="shared" si="56"/>
        <v>900.7316086676724</v>
      </c>
      <c r="W591" s="7">
        <f t="shared" si="55"/>
        <v>900</v>
      </c>
    </row>
    <row r="592" spans="19:23" ht="12.75">
      <c r="S592" s="12">
        <v>59</v>
      </c>
      <c r="T592" s="14">
        <f t="shared" si="53"/>
        <v>195.95066143674268</v>
      </c>
      <c r="U592" s="14">
        <f t="shared" si="54"/>
        <v>0</v>
      </c>
      <c r="V592" s="7">
        <f t="shared" si="56"/>
        <v>900.7316086676724</v>
      </c>
      <c r="W592" s="7">
        <f t="shared" si="55"/>
        <v>900</v>
      </c>
    </row>
    <row r="593" spans="19:23" ht="12.75">
      <c r="S593" s="12">
        <v>59.1</v>
      </c>
      <c r="T593" s="14">
        <f t="shared" si="53"/>
        <v>196.93286821460777</v>
      </c>
      <c r="U593" s="14">
        <f t="shared" si="54"/>
        <v>0</v>
      </c>
      <c r="V593" s="7">
        <f t="shared" si="56"/>
        <v>900.7316086676724</v>
      </c>
      <c r="W593" s="7">
        <f t="shared" si="55"/>
        <v>900</v>
      </c>
    </row>
    <row r="594" spans="19:23" ht="12.75">
      <c r="S594" s="12">
        <v>59.2</v>
      </c>
      <c r="T594" s="14">
        <f t="shared" si="53"/>
        <v>197.91999832443523</v>
      </c>
      <c r="U594" s="14">
        <f t="shared" si="54"/>
        <v>0</v>
      </c>
      <c r="V594" s="7">
        <f t="shared" si="56"/>
        <v>900.7316086676724</v>
      </c>
      <c r="W594" s="7">
        <f t="shared" si="55"/>
        <v>900</v>
      </c>
    </row>
    <row r="595" spans="19:23" ht="12.75">
      <c r="S595" s="12">
        <v>59.3</v>
      </c>
      <c r="T595" s="14">
        <f t="shared" si="53"/>
        <v>198.912076444529</v>
      </c>
      <c r="U595" s="14">
        <f t="shared" si="54"/>
        <v>0</v>
      </c>
      <c r="V595" s="7">
        <f t="shared" si="56"/>
        <v>900.7316086676724</v>
      </c>
      <c r="W595" s="7">
        <f t="shared" si="55"/>
        <v>900</v>
      </c>
    </row>
    <row r="596" spans="19:23" ht="12.75">
      <c r="S596" s="12">
        <v>59.4</v>
      </c>
      <c r="T596" s="14">
        <f t="shared" si="53"/>
        <v>199.90912737689405</v>
      </c>
      <c r="U596" s="14">
        <f t="shared" si="54"/>
        <v>0</v>
      </c>
      <c r="V596" s="7">
        <f t="shared" si="56"/>
        <v>900.7316086676724</v>
      </c>
      <c r="W596" s="7">
        <f t="shared" si="55"/>
        <v>900</v>
      </c>
    </row>
    <row r="597" spans="19:23" ht="12.75">
      <c r="S597" s="12">
        <v>59.5</v>
      </c>
      <c r="T597" s="14">
        <f t="shared" si="53"/>
        <v>200.91117604785535</v>
      </c>
      <c r="U597" s="14">
        <f t="shared" si="54"/>
        <v>0</v>
      </c>
      <c r="V597" s="7">
        <f t="shared" si="56"/>
        <v>900.7316086676724</v>
      </c>
      <c r="W597" s="7">
        <f t="shared" si="55"/>
        <v>900</v>
      </c>
    </row>
    <row r="598" spans="19:23" ht="12.75">
      <c r="S598" s="12">
        <v>59.6</v>
      </c>
      <c r="T598" s="14">
        <f t="shared" si="53"/>
        <v>201.91824750868207</v>
      </c>
      <c r="U598" s="14">
        <f t="shared" si="54"/>
        <v>0</v>
      </c>
      <c r="V598" s="7">
        <f t="shared" si="56"/>
        <v>900.7316086676724</v>
      </c>
      <c r="W598" s="7">
        <f t="shared" si="55"/>
        <v>900</v>
      </c>
    </row>
    <row r="599" spans="19:23" ht="12.75">
      <c r="S599" s="12">
        <v>59.7</v>
      </c>
      <c r="T599" s="14">
        <f t="shared" si="53"/>
        <v>202.93036693621303</v>
      </c>
      <c r="U599" s="14">
        <f t="shared" si="54"/>
        <v>0</v>
      </c>
      <c r="V599" s="7">
        <f t="shared" si="56"/>
        <v>900.7316086676724</v>
      </c>
      <c r="W599" s="7">
        <f t="shared" si="55"/>
        <v>900</v>
      </c>
    </row>
    <row r="600" spans="19:23" ht="12.75">
      <c r="S600" s="12">
        <v>59.8</v>
      </c>
      <c r="T600" s="14">
        <f t="shared" si="53"/>
        <v>203.9475596334867</v>
      </c>
      <c r="U600" s="14">
        <f t="shared" si="54"/>
        <v>0</v>
      </c>
      <c r="V600" s="7">
        <f t="shared" si="56"/>
        <v>900.7316086676724</v>
      </c>
      <c r="W600" s="7">
        <f t="shared" si="55"/>
        <v>900</v>
      </c>
    </row>
    <row r="601" spans="19:23" ht="12.75">
      <c r="S601" s="12">
        <v>59.9</v>
      </c>
      <c r="T601" s="14">
        <f t="shared" si="53"/>
        <v>204.9698510303735</v>
      </c>
      <c r="U601" s="14">
        <f t="shared" si="54"/>
        <v>0</v>
      </c>
      <c r="V601" s="7">
        <f t="shared" si="56"/>
        <v>900.7316086676724</v>
      </c>
      <c r="W601" s="7">
        <f t="shared" si="55"/>
        <v>900</v>
      </c>
    </row>
    <row r="602" spans="19:23" ht="12.75">
      <c r="S602" s="12">
        <v>60</v>
      </c>
      <c r="T602" s="14">
        <f t="shared" si="53"/>
        <v>205.9972666842116</v>
      </c>
      <c r="U602" s="14">
        <f t="shared" si="54"/>
        <v>0</v>
      </c>
      <c r="V602" s="7">
        <f t="shared" si="56"/>
        <v>900.7316086676724</v>
      </c>
      <c r="W602" s="7">
        <f t="shared" si="55"/>
        <v>900</v>
      </c>
    </row>
    <row r="603" spans="19:23" ht="12.75">
      <c r="S603" s="12">
        <v>60.1</v>
      </c>
      <c r="T603" s="14">
        <f t="shared" si="53"/>
        <v>207.02983228044582</v>
      </c>
      <c r="U603" s="14">
        <f t="shared" si="54"/>
        <v>0</v>
      </c>
      <c r="V603" s="7">
        <f t="shared" si="56"/>
        <v>900.7316086676724</v>
      </c>
      <c r="W603" s="7">
        <f t="shared" si="55"/>
        <v>900</v>
      </c>
    </row>
    <row r="604" spans="19:23" ht="12.75">
      <c r="S604" s="12">
        <v>60.2</v>
      </c>
      <c r="T604" s="14">
        <f t="shared" si="53"/>
        <v>208.06757363326986</v>
      </c>
      <c r="U604" s="14">
        <f t="shared" si="54"/>
        <v>0</v>
      </c>
      <c r="V604" s="7">
        <f t="shared" si="56"/>
        <v>900.7316086676724</v>
      </c>
      <c r="W604" s="7">
        <f t="shared" si="55"/>
        <v>900</v>
      </c>
    </row>
    <row r="605" spans="19:23" ht="12.75">
      <c r="S605" s="12">
        <v>60.3</v>
      </c>
      <c r="T605" s="14">
        <f t="shared" si="53"/>
        <v>209.11051668627152</v>
      </c>
      <c r="U605" s="14">
        <f t="shared" si="54"/>
        <v>0</v>
      </c>
      <c r="V605" s="7">
        <f t="shared" si="56"/>
        <v>900.7316086676724</v>
      </c>
      <c r="W605" s="7">
        <f t="shared" si="55"/>
        <v>900</v>
      </c>
    </row>
    <row r="606" spans="19:23" ht="12.75">
      <c r="S606" s="12">
        <v>60.4</v>
      </c>
      <c r="T606" s="14">
        <f t="shared" si="53"/>
        <v>210.15868751308162</v>
      </c>
      <c r="U606" s="14">
        <f t="shared" si="54"/>
        <v>0</v>
      </c>
      <c r="V606" s="7">
        <f t="shared" si="56"/>
        <v>900.7316086676724</v>
      </c>
      <c r="W606" s="7">
        <f t="shared" si="55"/>
        <v>900</v>
      </c>
    </row>
    <row r="607" spans="19:23" ht="12.75">
      <c r="S607" s="12">
        <v>60.5</v>
      </c>
      <c r="T607" s="14">
        <f t="shared" si="53"/>
        <v>211.21211231802533</v>
      </c>
      <c r="U607" s="14">
        <f t="shared" si="54"/>
        <v>0</v>
      </c>
      <c r="V607" s="7">
        <f t="shared" si="56"/>
        <v>900.7316086676724</v>
      </c>
      <c r="W607" s="7">
        <f t="shared" si="55"/>
        <v>900</v>
      </c>
    </row>
    <row r="608" spans="19:23" ht="12.75">
      <c r="S608" s="12">
        <v>60.6</v>
      </c>
      <c r="T608" s="14">
        <f t="shared" si="53"/>
        <v>212.2708174367776</v>
      </c>
      <c r="U608" s="14">
        <f t="shared" si="54"/>
        <v>0</v>
      </c>
      <c r="V608" s="7">
        <f t="shared" si="56"/>
        <v>900.7316086676724</v>
      </c>
      <c r="W608" s="7">
        <f t="shared" si="55"/>
        <v>900</v>
      </c>
    </row>
    <row r="609" spans="19:23" ht="12.75">
      <c r="S609" s="12">
        <v>60.7</v>
      </c>
      <c r="T609" s="14">
        <f t="shared" si="53"/>
        <v>213.33482933702152</v>
      </c>
      <c r="U609" s="14">
        <f t="shared" si="54"/>
        <v>0</v>
      </c>
      <c r="V609" s="7">
        <f t="shared" si="56"/>
        <v>900.7316086676724</v>
      </c>
      <c r="W609" s="7">
        <f t="shared" si="55"/>
        <v>900</v>
      </c>
    </row>
    <row r="610" spans="19:23" ht="12.75">
      <c r="S610" s="12">
        <v>60.8</v>
      </c>
      <c r="T610" s="14">
        <f t="shared" si="53"/>
        <v>214.40417461911008</v>
      </c>
      <c r="U610" s="14">
        <f t="shared" si="54"/>
        <v>0</v>
      </c>
      <c r="V610" s="7">
        <f t="shared" si="56"/>
        <v>900.7316086676724</v>
      </c>
      <c r="W610" s="7">
        <f t="shared" si="55"/>
        <v>900</v>
      </c>
    </row>
    <row r="611" spans="19:23" ht="12.75">
      <c r="S611" s="12">
        <v>60.9</v>
      </c>
      <c r="T611" s="14">
        <f t="shared" si="53"/>
        <v>215.478880016731</v>
      </c>
      <c r="U611" s="14">
        <f t="shared" si="54"/>
        <v>0</v>
      </c>
      <c r="V611" s="7">
        <f t="shared" si="56"/>
        <v>900.7316086676724</v>
      </c>
      <c r="W611" s="7">
        <f t="shared" si="55"/>
        <v>900</v>
      </c>
    </row>
    <row r="612" spans="19:23" ht="12.75">
      <c r="S612" s="12">
        <v>61</v>
      </c>
      <c r="T612" s="14">
        <f t="shared" si="53"/>
        <v>216.55897239757533</v>
      </c>
      <c r="U612" s="14">
        <f t="shared" si="54"/>
        <v>0</v>
      </c>
      <c r="V612" s="7">
        <f t="shared" si="56"/>
        <v>900.7316086676724</v>
      </c>
      <c r="W612" s="7">
        <f t="shared" si="55"/>
        <v>900</v>
      </c>
    </row>
    <row r="613" spans="19:23" ht="12.75">
      <c r="S613" s="12">
        <v>61.1</v>
      </c>
      <c r="T613" s="14">
        <f t="shared" si="53"/>
        <v>217.64447876400862</v>
      </c>
      <c r="U613" s="14">
        <f t="shared" si="54"/>
        <v>0</v>
      </c>
      <c r="V613" s="7">
        <f t="shared" si="56"/>
        <v>900.7316086676724</v>
      </c>
      <c r="W613" s="7">
        <f t="shared" si="55"/>
        <v>900</v>
      </c>
    </row>
    <row r="614" spans="19:23" ht="12.75">
      <c r="S614" s="12">
        <v>61.2</v>
      </c>
      <c r="T614" s="14">
        <f t="shared" si="53"/>
        <v>218.73542625374677</v>
      </c>
      <c r="U614" s="14">
        <f t="shared" si="54"/>
        <v>0</v>
      </c>
      <c r="V614" s="7">
        <f t="shared" si="56"/>
        <v>900.7316086676724</v>
      </c>
      <c r="W614" s="7">
        <f t="shared" si="55"/>
        <v>900</v>
      </c>
    </row>
    <row r="615" spans="19:23" ht="12.75">
      <c r="S615" s="12">
        <v>61.3</v>
      </c>
      <c r="T615" s="14">
        <f t="shared" si="53"/>
        <v>219.8318421405335</v>
      </c>
      <c r="U615" s="14">
        <f t="shared" si="54"/>
        <v>0</v>
      </c>
      <c r="V615" s="7">
        <f t="shared" si="56"/>
        <v>900.7316086676724</v>
      </c>
      <c r="W615" s="7">
        <f t="shared" si="55"/>
        <v>900</v>
      </c>
    </row>
    <row r="616" spans="19:23" ht="12.75">
      <c r="S616" s="12">
        <v>61.4</v>
      </c>
      <c r="T616" s="14">
        <f t="shared" si="53"/>
        <v>220.93375383482356</v>
      </c>
      <c r="U616" s="14">
        <f t="shared" si="54"/>
        <v>0</v>
      </c>
      <c r="V616" s="7">
        <f t="shared" si="56"/>
        <v>900.7316086676724</v>
      </c>
      <c r="W616" s="7">
        <f t="shared" si="55"/>
        <v>900</v>
      </c>
    </row>
    <row r="617" spans="19:23" ht="12.75">
      <c r="S617" s="12">
        <v>61.5</v>
      </c>
      <c r="T617" s="14">
        <f t="shared" si="53"/>
        <v>222.04118888446638</v>
      </c>
      <c r="U617" s="14">
        <f t="shared" si="54"/>
        <v>0</v>
      </c>
      <c r="V617" s="7">
        <f t="shared" si="56"/>
        <v>900.7316086676724</v>
      </c>
      <c r="W617" s="7">
        <f t="shared" si="55"/>
        <v>900</v>
      </c>
    </row>
    <row r="618" spans="19:23" ht="12.75">
      <c r="S618" s="12">
        <v>61.6</v>
      </c>
      <c r="T618" s="14">
        <f t="shared" si="53"/>
        <v>223.15417497539596</v>
      </c>
      <c r="U618" s="14">
        <f t="shared" si="54"/>
        <v>0</v>
      </c>
      <c r="V618" s="7">
        <f t="shared" si="56"/>
        <v>900.7316086676724</v>
      </c>
      <c r="W618" s="7">
        <f t="shared" si="55"/>
        <v>900</v>
      </c>
    </row>
    <row r="619" spans="19:23" ht="12.75">
      <c r="S619" s="12">
        <v>61.7</v>
      </c>
      <c r="T619" s="14">
        <f t="shared" si="53"/>
        <v>224.27273993232262</v>
      </c>
      <c r="U619" s="14">
        <f t="shared" si="54"/>
        <v>0</v>
      </c>
      <c r="V619" s="7">
        <f t="shared" si="56"/>
        <v>900.7316086676724</v>
      </c>
      <c r="W619" s="7">
        <f t="shared" si="55"/>
        <v>900</v>
      </c>
    </row>
    <row r="620" spans="19:23" ht="12.75">
      <c r="S620" s="12">
        <v>61.8</v>
      </c>
      <c r="T620" s="14">
        <f t="shared" si="53"/>
        <v>225.39691171942832</v>
      </c>
      <c r="U620" s="14">
        <f t="shared" si="54"/>
        <v>0</v>
      </c>
      <c r="V620" s="7">
        <f t="shared" si="56"/>
        <v>900.7316086676724</v>
      </c>
      <c r="W620" s="7">
        <f t="shared" si="55"/>
        <v>900</v>
      </c>
    </row>
    <row r="621" spans="19:23" ht="12.75">
      <c r="S621" s="12">
        <v>61.9</v>
      </c>
      <c r="T621" s="14">
        <f t="shared" si="53"/>
        <v>226.5267184410666</v>
      </c>
      <c r="U621" s="14">
        <f t="shared" si="54"/>
        <v>0</v>
      </c>
      <c r="V621" s="7">
        <f t="shared" si="56"/>
        <v>900.7316086676724</v>
      </c>
      <c r="W621" s="7">
        <f t="shared" si="55"/>
        <v>900</v>
      </c>
    </row>
    <row r="622" spans="19:23" ht="12.75">
      <c r="S622" s="12">
        <v>62</v>
      </c>
      <c r="T622" s="14">
        <f t="shared" si="53"/>
        <v>227.6621883424641</v>
      </c>
      <c r="U622" s="14">
        <f t="shared" si="54"/>
        <v>0</v>
      </c>
      <c r="V622" s="7">
        <f t="shared" si="56"/>
        <v>900.7316086676724</v>
      </c>
      <c r="W622" s="7">
        <f t="shared" si="55"/>
        <v>900</v>
      </c>
    </row>
    <row r="623" spans="19:23" ht="12.75">
      <c r="S623" s="12">
        <v>62.1</v>
      </c>
      <c r="T623" s="14">
        <f t="shared" si="53"/>
        <v>228.80334981042768</v>
      </c>
      <c r="U623" s="14">
        <f t="shared" si="54"/>
        <v>0</v>
      </c>
      <c r="V623" s="7">
        <f t="shared" si="56"/>
        <v>900.7316086676724</v>
      </c>
      <c r="W623" s="7">
        <f t="shared" si="55"/>
        <v>900</v>
      </c>
    </row>
    <row r="624" spans="19:23" ht="12.75">
      <c r="S624" s="12">
        <v>62.2</v>
      </c>
      <c r="T624" s="14">
        <f t="shared" si="53"/>
        <v>229.95023137405326</v>
      </c>
      <c r="U624" s="14">
        <f t="shared" si="54"/>
        <v>0</v>
      </c>
      <c r="V624" s="7">
        <f t="shared" si="56"/>
        <v>900.7316086676724</v>
      </c>
      <c r="W624" s="7">
        <f t="shared" si="55"/>
        <v>900</v>
      </c>
    </row>
    <row r="625" spans="19:23" ht="12.75">
      <c r="S625" s="12">
        <v>62.3</v>
      </c>
      <c r="T625" s="14">
        <f t="shared" si="53"/>
        <v>231.10286170543978</v>
      </c>
      <c r="U625" s="14">
        <f t="shared" si="54"/>
        <v>0</v>
      </c>
      <c r="V625" s="7">
        <f t="shared" si="56"/>
        <v>900.7316086676724</v>
      </c>
      <c r="W625" s="7">
        <f t="shared" si="55"/>
        <v>900</v>
      </c>
    </row>
    <row r="626" spans="19:23" ht="12.75">
      <c r="S626" s="12">
        <v>62.4</v>
      </c>
      <c r="T626" s="14">
        <f t="shared" si="53"/>
        <v>232.26126962040556</v>
      </c>
      <c r="U626" s="14">
        <f t="shared" si="54"/>
        <v>0</v>
      </c>
      <c r="V626" s="7">
        <f t="shared" si="56"/>
        <v>900.7316086676724</v>
      </c>
      <c r="W626" s="7">
        <f t="shared" si="55"/>
        <v>900</v>
      </c>
    </row>
    <row r="627" spans="19:23" ht="12.75">
      <c r="S627" s="12">
        <v>62.5</v>
      </c>
      <c r="T627" s="14">
        <f t="shared" si="53"/>
        <v>233.4254840792088</v>
      </c>
      <c r="U627" s="14">
        <f t="shared" si="54"/>
        <v>0</v>
      </c>
      <c r="V627" s="7">
        <f t="shared" si="56"/>
        <v>900.7316086676724</v>
      </c>
      <c r="W627" s="7">
        <f t="shared" si="55"/>
        <v>900</v>
      </c>
    </row>
    <row r="628" spans="19:23" ht="12.75">
      <c r="S628" s="12">
        <v>62.6</v>
      </c>
      <c r="T628" s="14">
        <f t="shared" si="53"/>
        <v>234.59553418727168</v>
      </c>
      <c r="U628" s="14">
        <f t="shared" si="54"/>
        <v>0</v>
      </c>
      <c r="V628" s="7">
        <f t="shared" si="56"/>
        <v>900.7316086676724</v>
      </c>
      <c r="W628" s="7">
        <f t="shared" si="55"/>
        <v>900</v>
      </c>
    </row>
    <row r="629" spans="19:23" ht="12.75">
      <c r="S629" s="12">
        <v>62.7</v>
      </c>
      <c r="T629" s="14">
        <f t="shared" si="53"/>
        <v>235.7714491959077</v>
      </c>
      <c r="U629" s="14">
        <f t="shared" si="54"/>
        <v>0</v>
      </c>
      <c r="V629" s="7">
        <f t="shared" si="56"/>
        <v>900.7316086676724</v>
      </c>
      <c r="W629" s="7">
        <f t="shared" si="55"/>
        <v>900</v>
      </c>
    </row>
    <row r="630" spans="19:23" ht="12.75">
      <c r="S630" s="12">
        <v>62.8</v>
      </c>
      <c r="T630" s="14">
        <f t="shared" si="53"/>
        <v>236.95325850305338</v>
      </c>
      <c r="U630" s="14">
        <f t="shared" si="54"/>
        <v>0</v>
      </c>
      <c r="V630" s="7">
        <f t="shared" si="56"/>
        <v>900.7316086676724</v>
      </c>
      <c r="W630" s="7">
        <f t="shared" si="55"/>
        <v>900</v>
      </c>
    </row>
    <row r="631" spans="19:23" ht="12.75">
      <c r="S631" s="12">
        <v>62.9</v>
      </c>
      <c r="T631" s="14">
        <f t="shared" si="53"/>
        <v>238.14099165400296</v>
      </c>
      <c r="U631" s="14">
        <f t="shared" si="54"/>
        <v>0</v>
      </c>
      <c r="V631" s="7">
        <f t="shared" si="56"/>
        <v>900.7316086676724</v>
      </c>
      <c r="W631" s="7">
        <f t="shared" si="55"/>
        <v>900</v>
      </c>
    </row>
    <row r="632" spans="19:23" ht="12.75">
      <c r="S632" s="12">
        <v>63</v>
      </c>
      <c r="T632" s="14">
        <f t="shared" si="53"/>
        <v>239.33467834214719</v>
      </c>
      <c r="U632" s="14">
        <f t="shared" si="54"/>
        <v>0</v>
      </c>
      <c r="V632" s="7">
        <f t="shared" si="56"/>
        <v>900.7316086676724</v>
      </c>
      <c r="W632" s="7">
        <f t="shared" si="55"/>
        <v>900</v>
      </c>
    </row>
    <row r="633" spans="19:23" ht="12.75">
      <c r="S633" s="12">
        <v>63.1</v>
      </c>
      <c r="T633" s="14">
        <f t="shared" si="53"/>
        <v>240.53434840971522</v>
      </c>
      <c r="U633" s="14">
        <f t="shared" si="54"/>
        <v>0</v>
      </c>
      <c r="V633" s="7">
        <f t="shared" si="56"/>
        <v>900.7316086676724</v>
      </c>
      <c r="W633" s="7">
        <f t="shared" si="55"/>
        <v>900</v>
      </c>
    </row>
    <row r="634" spans="19:23" ht="12.75">
      <c r="S634" s="12">
        <v>63.2</v>
      </c>
      <c r="T634" s="14">
        <f t="shared" si="53"/>
        <v>241.7400318485213</v>
      </c>
      <c r="U634" s="14">
        <f t="shared" si="54"/>
        <v>0</v>
      </c>
      <c r="V634" s="7">
        <f t="shared" si="56"/>
        <v>900.7316086676724</v>
      </c>
      <c r="W634" s="7">
        <f t="shared" si="55"/>
        <v>900</v>
      </c>
    </row>
    <row r="635" spans="19:23" ht="12.75">
      <c r="S635" s="12">
        <v>63.3</v>
      </c>
      <c r="T635" s="14">
        <f t="shared" si="53"/>
        <v>242.95175880071432</v>
      </c>
      <c r="U635" s="14">
        <f t="shared" si="54"/>
        <v>0</v>
      </c>
      <c r="V635" s="7">
        <f t="shared" si="56"/>
        <v>900.7316086676724</v>
      </c>
      <c r="W635" s="7">
        <f t="shared" si="55"/>
        <v>900</v>
      </c>
    </row>
    <row r="636" spans="19:23" ht="12.75">
      <c r="S636" s="12">
        <v>63.4</v>
      </c>
      <c r="T636" s="14">
        <f t="shared" si="53"/>
        <v>244.16955955953102</v>
      </c>
      <c r="U636" s="14">
        <f t="shared" si="54"/>
        <v>0</v>
      </c>
      <c r="V636" s="7">
        <f t="shared" si="56"/>
        <v>900.7316086676724</v>
      </c>
      <c r="W636" s="7">
        <f t="shared" si="55"/>
        <v>900</v>
      </c>
    </row>
    <row r="637" spans="19:23" ht="12.75">
      <c r="S637" s="12">
        <v>63.5</v>
      </c>
      <c r="T637" s="14">
        <f t="shared" si="53"/>
        <v>245.39346457005402</v>
      </c>
      <c r="U637" s="14">
        <f t="shared" si="54"/>
        <v>0</v>
      </c>
      <c r="V637" s="7">
        <f t="shared" si="56"/>
        <v>900.7316086676724</v>
      </c>
      <c r="W637" s="7">
        <f t="shared" si="55"/>
        <v>900</v>
      </c>
    </row>
    <row r="638" spans="19:23" ht="12.75">
      <c r="S638" s="12">
        <v>63.6</v>
      </c>
      <c r="T638" s="14">
        <f t="shared" si="53"/>
        <v>246.62350442997197</v>
      </c>
      <c r="U638" s="14">
        <f t="shared" si="54"/>
        <v>0</v>
      </c>
      <c r="V638" s="7">
        <f t="shared" si="56"/>
        <v>900.7316086676724</v>
      </c>
      <c r="W638" s="7">
        <f t="shared" si="55"/>
        <v>900</v>
      </c>
    </row>
    <row r="639" spans="19:23" ht="12.75">
      <c r="S639" s="12">
        <v>63.7</v>
      </c>
      <c r="T639" s="14">
        <f t="shared" si="53"/>
        <v>247.8597098903459</v>
      </c>
      <c r="U639" s="14">
        <f t="shared" si="54"/>
        <v>0</v>
      </c>
      <c r="V639" s="7">
        <f t="shared" si="56"/>
        <v>900.7316086676724</v>
      </c>
      <c r="W639" s="7">
        <f t="shared" si="55"/>
        <v>900</v>
      </c>
    </row>
    <row r="640" spans="19:23" ht="12.75">
      <c r="S640" s="12">
        <v>63.8</v>
      </c>
      <c r="T640" s="14">
        <f t="shared" si="53"/>
        <v>249.1021118563762</v>
      </c>
      <c r="U640" s="14">
        <f t="shared" si="54"/>
        <v>0</v>
      </c>
      <c r="V640" s="7">
        <f t="shared" si="56"/>
        <v>900.7316086676724</v>
      </c>
      <c r="W640" s="7">
        <f t="shared" si="55"/>
        <v>900</v>
      </c>
    </row>
    <row r="641" spans="19:23" ht="12.75">
      <c r="S641" s="12">
        <v>63.9</v>
      </c>
      <c r="T641" s="14">
        <f t="shared" si="53"/>
        <v>250.35074138817723</v>
      </c>
      <c r="U641" s="14">
        <f t="shared" si="54"/>
        <v>0</v>
      </c>
      <c r="V641" s="7">
        <f t="shared" si="56"/>
        <v>900.7316086676724</v>
      </c>
      <c r="W641" s="7">
        <f t="shared" si="55"/>
        <v>900</v>
      </c>
    </row>
    <row r="642" spans="19:23" ht="12.75">
      <c r="S642" s="12">
        <v>64</v>
      </c>
      <c r="T642" s="14">
        <f t="shared" si="53"/>
        <v>251.60562970155195</v>
      </c>
      <c r="U642" s="14">
        <f t="shared" si="54"/>
        <v>0</v>
      </c>
      <c r="V642" s="7">
        <f t="shared" si="56"/>
        <v>900.7316086676724</v>
      </c>
      <c r="W642" s="7">
        <f t="shared" si="55"/>
        <v>900</v>
      </c>
    </row>
    <row r="643" spans="19:23" ht="12.75">
      <c r="S643" s="12">
        <v>64.1</v>
      </c>
      <c r="T643" s="14">
        <f aca="true" t="shared" si="57" ref="T643:T702">P0*e^(S643*s)</f>
        <v>252.86680816877373</v>
      </c>
      <c r="U643" s="14">
        <f aca="true" t="shared" si="58" ref="U643:U702">IF(AND(T643&lt;PR,T643&lt;Pmax),(d-a*T643)*0.1,0)</f>
        <v>0</v>
      </c>
      <c r="V643" s="7">
        <f t="shared" si="56"/>
        <v>900.7316086676724</v>
      </c>
      <c r="W643" s="7">
        <f aca="true" t="shared" si="59" ref="W643:W702">R</f>
        <v>900</v>
      </c>
    </row>
    <row r="644" spans="19:23" ht="12.75">
      <c r="S644" s="12">
        <v>64.2</v>
      </c>
      <c r="T644" s="14">
        <f t="shared" si="57"/>
        <v>254.13430831936992</v>
      </c>
      <c r="U644" s="14">
        <f t="shared" si="58"/>
        <v>0</v>
      </c>
      <c r="V644" s="7">
        <f t="shared" si="56"/>
        <v>900.7316086676724</v>
      </c>
      <c r="W644" s="7">
        <f t="shared" si="59"/>
        <v>900</v>
      </c>
    </row>
    <row r="645" spans="19:23" ht="12.75">
      <c r="S645" s="12">
        <v>64.3</v>
      </c>
      <c r="T645" s="14">
        <f t="shared" si="57"/>
        <v>255.40816184091008</v>
      </c>
      <c r="U645" s="14">
        <f t="shared" si="58"/>
        <v>0</v>
      </c>
      <c r="V645" s="7">
        <f t="shared" si="56"/>
        <v>900.7316086676724</v>
      </c>
      <c r="W645" s="7">
        <f t="shared" si="59"/>
        <v>900</v>
      </c>
    </row>
    <row r="646" spans="19:23" ht="12.75">
      <c r="S646" s="12">
        <v>64.4</v>
      </c>
      <c r="T646" s="14">
        <f t="shared" si="57"/>
        <v>256.6884005797991</v>
      </c>
      <c r="U646" s="14">
        <f t="shared" si="58"/>
        <v>0</v>
      </c>
      <c r="V646" s="7">
        <f t="shared" si="56"/>
        <v>900.7316086676724</v>
      </c>
      <c r="W646" s="7">
        <f t="shared" si="59"/>
        <v>900</v>
      </c>
    </row>
    <row r="647" spans="19:23" ht="12.75">
      <c r="S647" s="12">
        <v>64.5</v>
      </c>
      <c r="T647" s="14">
        <f t="shared" si="57"/>
        <v>257.97505654207157</v>
      </c>
      <c r="U647" s="14">
        <f t="shared" si="58"/>
        <v>0</v>
      </c>
      <c r="V647" s="7">
        <f aca="true" t="shared" si="60" ref="V647:V702">V646+U647</f>
        <v>900.7316086676724</v>
      </c>
      <c r="W647" s="7">
        <f t="shared" si="59"/>
        <v>900</v>
      </c>
    </row>
    <row r="648" spans="19:23" ht="12.75">
      <c r="S648" s="12">
        <v>64.6</v>
      </c>
      <c r="T648" s="14">
        <f t="shared" si="57"/>
        <v>259.26816189419384</v>
      </c>
      <c r="U648" s="14">
        <f t="shared" si="58"/>
        <v>0</v>
      </c>
      <c r="V648" s="7">
        <f t="shared" si="60"/>
        <v>900.7316086676724</v>
      </c>
      <c r="W648" s="7">
        <f t="shared" si="59"/>
        <v>900</v>
      </c>
    </row>
    <row r="649" spans="19:23" ht="12.75">
      <c r="S649" s="12">
        <v>64.7</v>
      </c>
      <c r="T649" s="14">
        <f t="shared" si="57"/>
        <v>260.56774896386713</v>
      </c>
      <c r="U649" s="14">
        <f t="shared" si="58"/>
        <v>0</v>
      </c>
      <c r="V649" s="7">
        <f t="shared" si="60"/>
        <v>900.7316086676724</v>
      </c>
      <c r="W649" s="7">
        <f t="shared" si="59"/>
        <v>900</v>
      </c>
    </row>
    <row r="650" spans="19:23" ht="12.75">
      <c r="S650" s="12">
        <v>64.8</v>
      </c>
      <c r="T650" s="14">
        <f t="shared" si="57"/>
        <v>261.8738502408357</v>
      </c>
      <c r="U650" s="14">
        <f t="shared" si="58"/>
        <v>0</v>
      </c>
      <c r="V650" s="7">
        <f t="shared" si="60"/>
        <v>900.7316086676724</v>
      </c>
      <c r="W650" s="7">
        <f t="shared" si="59"/>
        <v>900</v>
      </c>
    </row>
    <row r="651" spans="19:23" ht="12.75">
      <c r="S651" s="12">
        <v>64.9</v>
      </c>
      <c r="T651" s="14">
        <f t="shared" si="57"/>
        <v>263.1864983776996</v>
      </c>
      <c r="U651" s="14">
        <f t="shared" si="58"/>
        <v>0</v>
      </c>
      <c r="V651" s="7">
        <f t="shared" si="60"/>
        <v>900.7316086676724</v>
      </c>
      <c r="W651" s="7">
        <f t="shared" si="59"/>
        <v>900</v>
      </c>
    </row>
    <row r="652" spans="19:23" ht="12.75">
      <c r="S652" s="12">
        <v>65</v>
      </c>
      <c r="T652" s="14">
        <f t="shared" si="57"/>
        <v>264.5057261907304</v>
      </c>
      <c r="U652" s="14">
        <f t="shared" si="58"/>
        <v>0</v>
      </c>
      <c r="V652" s="7">
        <f t="shared" si="60"/>
        <v>900.7316086676724</v>
      </c>
      <c r="W652" s="7">
        <f t="shared" si="59"/>
        <v>900</v>
      </c>
    </row>
    <row r="653" spans="19:23" ht="12.75">
      <c r="S653" s="12">
        <v>65.1</v>
      </c>
      <c r="T653" s="14">
        <f t="shared" si="57"/>
        <v>265.83156666069243</v>
      </c>
      <c r="U653" s="14">
        <f t="shared" si="58"/>
        <v>0</v>
      </c>
      <c r="V653" s="7">
        <f t="shared" si="60"/>
        <v>900.7316086676724</v>
      </c>
      <c r="W653" s="7">
        <f t="shared" si="59"/>
        <v>900</v>
      </c>
    </row>
    <row r="654" spans="19:23" ht="12.75">
      <c r="S654" s="12">
        <v>65.2</v>
      </c>
      <c r="T654" s="14">
        <f t="shared" si="57"/>
        <v>267.16405293366654</v>
      </c>
      <c r="U654" s="14">
        <f t="shared" si="58"/>
        <v>0</v>
      </c>
      <c r="V654" s="7">
        <f t="shared" si="60"/>
        <v>900.7316086676724</v>
      </c>
      <c r="W654" s="7">
        <f t="shared" si="59"/>
        <v>900</v>
      </c>
    </row>
    <row r="655" spans="19:23" ht="12.75">
      <c r="S655" s="12">
        <v>65.3</v>
      </c>
      <c r="T655" s="14">
        <f t="shared" si="57"/>
        <v>268.5032183218786</v>
      </c>
      <c r="U655" s="14">
        <f t="shared" si="58"/>
        <v>0</v>
      </c>
      <c r="V655" s="7">
        <f t="shared" si="60"/>
        <v>900.7316086676724</v>
      </c>
      <c r="W655" s="7">
        <f t="shared" si="59"/>
        <v>900</v>
      </c>
    </row>
    <row r="656" spans="19:23" ht="12.75">
      <c r="S656" s="12">
        <v>65.4</v>
      </c>
      <c r="T656" s="14">
        <f t="shared" si="57"/>
        <v>269.8490963045334</v>
      </c>
      <c r="U656" s="14">
        <f t="shared" si="58"/>
        <v>0</v>
      </c>
      <c r="V656" s="7">
        <f t="shared" si="60"/>
        <v>900.7316086676724</v>
      </c>
      <c r="W656" s="7">
        <f t="shared" si="59"/>
        <v>900</v>
      </c>
    </row>
    <row r="657" spans="19:23" ht="12.75">
      <c r="S657" s="12">
        <v>65.5</v>
      </c>
      <c r="T657" s="14">
        <f t="shared" si="57"/>
        <v>271.2017205286504</v>
      </c>
      <c r="U657" s="14">
        <f t="shared" si="58"/>
        <v>0</v>
      </c>
      <c r="V657" s="7">
        <f t="shared" si="60"/>
        <v>900.7316086676724</v>
      </c>
      <c r="W657" s="7">
        <f t="shared" si="59"/>
        <v>900</v>
      </c>
    </row>
    <row r="658" spans="19:23" ht="12.75">
      <c r="S658" s="12">
        <v>65.6</v>
      </c>
      <c r="T658" s="14">
        <f t="shared" si="57"/>
        <v>272.56112480990555</v>
      </c>
      <c r="U658" s="14">
        <f t="shared" si="58"/>
        <v>0</v>
      </c>
      <c r="V658" s="7">
        <f t="shared" si="60"/>
        <v>900.7316086676724</v>
      </c>
      <c r="W658" s="7">
        <f t="shared" si="59"/>
        <v>900</v>
      </c>
    </row>
    <row r="659" spans="19:23" ht="12.75">
      <c r="S659" s="12">
        <v>65.7</v>
      </c>
      <c r="T659" s="14">
        <f t="shared" si="57"/>
        <v>273.92734313347717</v>
      </c>
      <c r="U659" s="14">
        <f t="shared" si="58"/>
        <v>0</v>
      </c>
      <c r="V659" s="7">
        <f t="shared" si="60"/>
        <v>900.7316086676724</v>
      </c>
      <c r="W659" s="7">
        <f t="shared" si="59"/>
        <v>900</v>
      </c>
    </row>
    <row r="660" spans="19:23" ht="12.75">
      <c r="S660" s="12">
        <v>65.8</v>
      </c>
      <c r="T660" s="14">
        <f t="shared" si="57"/>
        <v>275.300409654894</v>
      </c>
      <c r="U660" s="14">
        <f t="shared" si="58"/>
        <v>0</v>
      </c>
      <c r="V660" s="7">
        <f t="shared" si="60"/>
        <v>900.7316086676724</v>
      </c>
      <c r="W660" s="7">
        <f t="shared" si="59"/>
        <v>900</v>
      </c>
    </row>
    <row r="661" spans="19:23" ht="12.75">
      <c r="S661" s="12">
        <v>65.9</v>
      </c>
      <c r="T661" s="14">
        <f t="shared" si="57"/>
        <v>276.6803587008909</v>
      </c>
      <c r="U661" s="14">
        <f t="shared" si="58"/>
        <v>0</v>
      </c>
      <c r="V661" s="7">
        <f t="shared" si="60"/>
        <v>900.7316086676724</v>
      </c>
      <c r="W661" s="7">
        <f t="shared" si="59"/>
        <v>900</v>
      </c>
    </row>
    <row r="662" spans="19:23" ht="12.75">
      <c r="S662" s="12">
        <v>66</v>
      </c>
      <c r="T662" s="14">
        <f t="shared" si="57"/>
        <v>278.0672247702656</v>
      </c>
      <c r="U662" s="14">
        <f t="shared" si="58"/>
        <v>0</v>
      </c>
      <c r="V662" s="7">
        <f t="shared" si="60"/>
        <v>900.7316086676724</v>
      </c>
      <c r="W662" s="7">
        <f t="shared" si="59"/>
        <v>900</v>
      </c>
    </row>
    <row r="663" spans="19:23" ht="12.75">
      <c r="S663" s="12">
        <v>66.1</v>
      </c>
      <c r="T663" s="14">
        <f t="shared" si="57"/>
        <v>279.4610425347422</v>
      </c>
      <c r="U663" s="14">
        <f t="shared" si="58"/>
        <v>0</v>
      </c>
      <c r="V663" s="7">
        <f t="shared" si="60"/>
        <v>900.7316086676724</v>
      </c>
      <c r="W663" s="7">
        <f t="shared" si="59"/>
        <v>900</v>
      </c>
    </row>
    <row r="664" spans="19:23" ht="12.75">
      <c r="S664" s="12">
        <v>66.2</v>
      </c>
      <c r="T664" s="14">
        <f t="shared" si="57"/>
        <v>280.86184683983777</v>
      </c>
      <c r="U664" s="14">
        <f t="shared" si="58"/>
        <v>0</v>
      </c>
      <c r="V664" s="7">
        <f t="shared" si="60"/>
        <v>900.7316086676724</v>
      </c>
      <c r="W664" s="7">
        <f t="shared" si="59"/>
        <v>900</v>
      </c>
    </row>
    <row r="665" spans="19:23" ht="12.75">
      <c r="S665" s="12">
        <v>66.3</v>
      </c>
      <c r="T665" s="14">
        <f t="shared" si="57"/>
        <v>282.26967270573226</v>
      </c>
      <c r="U665" s="14">
        <f t="shared" si="58"/>
        <v>0</v>
      </c>
      <c r="V665" s="7">
        <f t="shared" si="60"/>
        <v>900.7316086676724</v>
      </c>
      <c r="W665" s="7">
        <f t="shared" si="59"/>
        <v>900</v>
      </c>
    </row>
    <row r="666" spans="19:23" ht="12.75">
      <c r="S666" s="12">
        <v>66.4</v>
      </c>
      <c r="T666" s="14">
        <f t="shared" si="57"/>
        <v>283.68455532814613</v>
      </c>
      <c r="U666" s="14">
        <f t="shared" si="58"/>
        <v>0</v>
      </c>
      <c r="V666" s="7">
        <f t="shared" si="60"/>
        <v>900.7316086676724</v>
      </c>
      <c r="W666" s="7">
        <f t="shared" si="59"/>
        <v>900</v>
      </c>
    </row>
    <row r="667" spans="19:23" ht="12.75">
      <c r="S667" s="12">
        <v>66.5</v>
      </c>
      <c r="T667" s="14">
        <f t="shared" si="57"/>
        <v>285.1065300792184</v>
      </c>
      <c r="U667" s="14">
        <f t="shared" si="58"/>
        <v>0</v>
      </c>
      <c r="V667" s="7">
        <f t="shared" si="60"/>
        <v>900.7316086676724</v>
      </c>
      <c r="W667" s="7">
        <f t="shared" si="59"/>
        <v>900</v>
      </c>
    </row>
    <row r="668" spans="19:23" ht="12.75">
      <c r="S668" s="12">
        <v>66.6</v>
      </c>
      <c r="T668" s="14">
        <f t="shared" si="57"/>
        <v>286.5356325083918</v>
      </c>
      <c r="U668" s="14">
        <f t="shared" si="58"/>
        <v>0</v>
      </c>
      <c r="V668" s="7">
        <f t="shared" si="60"/>
        <v>900.7316086676724</v>
      </c>
      <c r="W668" s="7">
        <f t="shared" si="59"/>
        <v>900</v>
      </c>
    </row>
    <row r="669" spans="19:23" ht="12.75">
      <c r="S669" s="12">
        <v>66.7</v>
      </c>
      <c r="T669" s="14">
        <f t="shared" si="57"/>
        <v>287.971898343302</v>
      </c>
      <c r="U669" s="14">
        <f t="shared" si="58"/>
        <v>0</v>
      </c>
      <c r="V669" s="7">
        <f t="shared" si="60"/>
        <v>900.7316086676724</v>
      </c>
      <c r="W669" s="7">
        <f t="shared" si="59"/>
        <v>900</v>
      </c>
    </row>
    <row r="670" spans="19:23" ht="12.75">
      <c r="S670" s="12">
        <v>66.8</v>
      </c>
      <c r="T670" s="14">
        <f t="shared" si="57"/>
        <v>289.41536349066894</v>
      </c>
      <c r="U670" s="14">
        <f t="shared" si="58"/>
        <v>0</v>
      </c>
      <c r="V670" s="7">
        <f t="shared" si="60"/>
        <v>900.7316086676724</v>
      </c>
      <c r="W670" s="7">
        <f t="shared" si="59"/>
        <v>900</v>
      </c>
    </row>
    <row r="671" spans="19:23" ht="12.75">
      <c r="S671" s="12">
        <v>66.9</v>
      </c>
      <c r="T671" s="14">
        <f t="shared" si="57"/>
        <v>290.86606403719725</v>
      </c>
      <c r="U671" s="14">
        <f t="shared" si="58"/>
        <v>0</v>
      </c>
      <c r="V671" s="7">
        <f t="shared" si="60"/>
        <v>900.7316086676724</v>
      </c>
      <c r="W671" s="7">
        <f t="shared" si="59"/>
        <v>900</v>
      </c>
    </row>
    <row r="672" spans="19:23" ht="12.75">
      <c r="S672" s="12">
        <v>67</v>
      </c>
      <c r="T672" s="14">
        <f t="shared" si="57"/>
        <v>292.32403625047544</v>
      </c>
      <c r="U672" s="14">
        <f t="shared" si="58"/>
        <v>0</v>
      </c>
      <c r="V672" s="7">
        <f t="shared" si="60"/>
        <v>900.7316086676724</v>
      </c>
      <c r="W672" s="7">
        <f t="shared" si="59"/>
        <v>900</v>
      </c>
    </row>
    <row r="673" spans="19:23" ht="12.75">
      <c r="S673" s="12">
        <v>67.1</v>
      </c>
      <c r="T673" s="14">
        <f t="shared" si="57"/>
        <v>293.7893165798852</v>
      </c>
      <c r="U673" s="14">
        <f t="shared" si="58"/>
        <v>0</v>
      </c>
      <c r="V673" s="7">
        <f t="shared" si="60"/>
        <v>900.7316086676724</v>
      </c>
      <c r="W673" s="7">
        <f t="shared" si="59"/>
        <v>900</v>
      </c>
    </row>
    <row r="674" spans="19:23" ht="12.75">
      <c r="S674" s="12">
        <v>67.2</v>
      </c>
      <c r="T674" s="14">
        <f t="shared" si="57"/>
        <v>295.26194165751116</v>
      </c>
      <c r="U674" s="14">
        <f t="shared" si="58"/>
        <v>0</v>
      </c>
      <c r="V674" s="7">
        <f t="shared" si="60"/>
        <v>900.7316086676724</v>
      </c>
      <c r="W674" s="7">
        <f t="shared" si="59"/>
        <v>900</v>
      </c>
    </row>
    <row r="675" spans="19:23" ht="12.75">
      <c r="S675" s="12">
        <v>67.3</v>
      </c>
      <c r="T675" s="14">
        <f t="shared" si="57"/>
        <v>296.7419482990567</v>
      </c>
      <c r="U675" s="14">
        <f t="shared" si="58"/>
        <v>0</v>
      </c>
      <c r="V675" s="7">
        <f t="shared" si="60"/>
        <v>900.7316086676724</v>
      </c>
      <c r="W675" s="7">
        <f t="shared" si="59"/>
        <v>900</v>
      </c>
    </row>
    <row r="676" spans="19:23" ht="12.75">
      <c r="S676" s="12">
        <v>67.4</v>
      </c>
      <c r="T676" s="14">
        <f t="shared" si="57"/>
        <v>298.2293735047651</v>
      </c>
      <c r="U676" s="14">
        <f t="shared" si="58"/>
        <v>0</v>
      </c>
      <c r="V676" s="7">
        <f t="shared" si="60"/>
        <v>900.7316086676724</v>
      </c>
      <c r="W676" s="7">
        <f t="shared" si="59"/>
        <v>900</v>
      </c>
    </row>
    <row r="677" spans="19:23" ht="12.75">
      <c r="S677" s="12">
        <v>67.5</v>
      </c>
      <c r="T677" s="14">
        <f t="shared" si="57"/>
        <v>299.7242544603437</v>
      </c>
      <c r="U677" s="14">
        <f t="shared" si="58"/>
        <v>0</v>
      </c>
      <c r="V677" s="7">
        <f t="shared" si="60"/>
        <v>900.7316086676724</v>
      </c>
      <c r="W677" s="7">
        <f t="shared" si="59"/>
        <v>900</v>
      </c>
    </row>
    <row r="678" spans="19:23" ht="12.75">
      <c r="S678" s="12">
        <v>67.6</v>
      </c>
      <c r="T678" s="14">
        <f t="shared" si="57"/>
        <v>301.22662853789456</v>
      </c>
      <c r="U678" s="14">
        <f t="shared" si="58"/>
        <v>0</v>
      </c>
      <c r="V678" s="7">
        <f t="shared" si="60"/>
        <v>900.7316086676724</v>
      </c>
      <c r="W678" s="7">
        <f t="shared" si="59"/>
        <v>900</v>
      </c>
    </row>
    <row r="679" spans="19:23" ht="12.75">
      <c r="S679" s="12">
        <v>67.7</v>
      </c>
      <c r="T679" s="14">
        <f t="shared" si="57"/>
        <v>302.7365332968479</v>
      </c>
      <c r="U679" s="14">
        <f t="shared" si="58"/>
        <v>0</v>
      </c>
      <c r="V679" s="7">
        <f t="shared" si="60"/>
        <v>900.7316086676724</v>
      </c>
      <c r="W679" s="7">
        <f t="shared" si="59"/>
        <v>900</v>
      </c>
    </row>
    <row r="680" spans="19:23" ht="12.75">
      <c r="S680" s="12">
        <v>67.8</v>
      </c>
      <c r="T680" s="14">
        <f t="shared" si="57"/>
        <v>304.2540064849011</v>
      </c>
      <c r="U680" s="14">
        <f t="shared" si="58"/>
        <v>0</v>
      </c>
      <c r="V680" s="7">
        <f t="shared" si="60"/>
        <v>900.7316086676724</v>
      </c>
      <c r="W680" s="7">
        <f t="shared" si="59"/>
        <v>900</v>
      </c>
    </row>
    <row r="681" spans="19:23" ht="12.75">
      <c r="S681" s="12">
        <v>67.9</v>
      </c>
      <c r="T681" s="14">
        <f t="shared" si="57"/>
        <v>305.7790860389631</v>
      </c>
      <c r="U681" s="14">
        <f t="shared" si="58"/>
        <v>0</v>
      </c>
      <c r="V681" s="7">
        <f t="shared" si="60"/>
        <v>900.7316086676724</v>
      </c>
      <c r="W681" s="7">
        <f t="shared" si="59"/>
        <v>900</v>
      </c>
    </row>
    <row r="682" spans="19:23" ht="12.75">
      <c r="S682" s="12">
        <v>68</v>
      </c>
      <c r="T682" s="14">
        <f t="shared" si="57"/>
        <v>307.31181008610196</v>
      </c>
      <c r="U682" s="14">
        <f t="shared" si="58"/>
        <v>0</v>
      </c>
      <c r="V682" s="7">
        <f t="shared" si="60"/>
        <v>900.7316086676724</v>
      </c>
      <c r="W682" s="7">
        <f t="shared" si="59"/>
        <v>900</v>
      </c>
    </row>
    <row r="683" spans="19:23" ht="12.75">
      <c r="S683" s="12">
        <v>68.1</v>
      </c>
      <c r="T683" s="14">
        <f t="shared" si="57"/>
        <v>308.8522169444987</v>
      </c>
      <c r="U683" s="14">
        <f t="shared" si="58"/>
        <v>0</v>
      </c>
      <c r="V683" s="7">
        <f t="shared" si="60"/>
        <v>900.7316086676724</v>
      </c>
      <c r="W683" s="7">
        <f t="shared" si="59"/>
        <v>900</v>
      </c>
    </row>
    <row r="684" spans="19:23" ht="12.75">
      <c r="S684" s="12">
        <v>68.2</v>
      </c>
      <c r="T684" s="14">
        <f t="shared" si="57"/>
        <v>310.40034512440536</v>
      </c>
      <c r="U684" s="14">
        <f t="shared" si="58"/>
        <v>0</v>
      </c>
      <c r="V684" s="7">
        <f t="shared" si="60"/>
        <v>900.7316086676724</v>
      </c>
      <c r="W684" s="7">
        <f t="shared" si="59"/>
        <v>900</v>
      </c>
    </row>
    <row r="685" spans="19:23" ht="12.75">
      <c r="S685" s="12">
        <v>68.3</v>
      </c>
      <c r="T685" s="14">
        <f t="shared" si="57"/>
        <v>311.95623332910657</v>
      </c>
      <c r="U685" s="14">
        <f t="shared" si="58"/>
        <v>0</v>
      </c>
      <c r="V685" s="7">
        <f t="shared" si="60"/>
        <v>900.7316086676724</v>
      </c>
      <c r="W685" s="7">
        <f t="shared" si="59"/>
        <v>900</v>
      </c>
    </row>
    <row r="686" spans="19:23" ht="12.75">
      <c r="S686" s="12">
        <v>68.4</v>
      </c>
      <c r="T686" s="14">
        <f t="shared" si="57"/>
        <v>313.519920455889</v>
      </c>
      <c r="U686" s="14">
        <f t="shared" si="58"/>
        <v>0</v>
      </c>
      <c r="V686" s="7">
        <f t="shared" si="60"/>
        <v>900.7316086676724</v>
      </c>
      <c r="W686" s="7">
        <f t="shared" si="59"/>
        <v>900</v>
      </c>
    </row>
    <row r="687" spans="19:23" ht="12.75">
      <c r="S687" s="12">
        <v>68.5</v>
      </c>
      <c r="T687" s="14">
        <f t="shared" si="57"/>
        <v>315.0914455970119</v>
      </c>
      <c r="U687" s="14">
        <f t="shared" si="58"/>
        <v>0</v>
      </c>
      <c r="V687" s="7">
        <f t="shared" si="60"/>
        <v>900.7316086676724</v>
      </c>
      <c r="W687" s="7">
        <f t="shared" si="59"/>
        <v>900</v>
      </c>
    </row>
    <row r="688" spans="19:23" ht="12.75">
      <c r="S688" s="12">
        <v>68.6</v>
      </c>
      <c r="T688" s="14">
        <f t="shared" si="57"/>
        <v>316.67084804068554</v>
      </c>
      <c r="U688" s="14">
        <f t="shared" si="58"/>
        <v>0</v>
      </c>
      <c r="V688" s="7">
        <f t="shared" si="60"/>
        <v>900.7316086676724</v>
      </c>
      <c r="W688" s="7">
        <f t="shared" si="59"/>
        <v>900</v>
      </c>
    </row>
    <row r="689" spans="19:23" ht="12.75">
      <c r="S689" s="12">
        <v>68.7</v>
      </c>
      <c r="T689" s="14">
        <f t="shared" si="57"/>
        <v>318.2581672720539</v>
      </c>
      <c r="U689" s="14">
        <f t="shared" si="58"/>
        <v>0</v>
      </c>
      <c r="V689" s="7">
        <f t="shared" si="60"/>
        <v>900.7316086676724</v>
      </c>
      <c r="W689" s="7">
        <f t="shared" si="59"/>
        <v>900</v>
      </c>
    </row>
    <row r="690" spans="19:23" ht="12.75">
      <c r="S690" s="12">
        <v>68.8</v>
      </c>
      <c r="T690" s="14">
        <f t="shared" si="57"/>
        <v>319.8534429741797</v>
      </c>
      <c r="U690" s="14">
        <f t="shared" si="58"/>
        <v>0</v>
      </c>
      <c r="V690" s="7">
        <f t="shared" si="60"/>
        <v>900.7316086676724</v>
      </c>
      <c r="W690" s="7">
        <f t="shared" si="59"/>
        <v>900</v>
      </c>
    </row>
    <row r="691" spans="19:23" ht="12.75">
      <c r="S691" s="12">
        <v>68.9</v>
      </c>
      <c r="T691" s="14">
        <f t="shared" si="57"/>
        <v>321.4567150290392</v>
      </c>
      <c r="U691" s="14">
        <f t="shared" si="58"/>
        <v>0</v>
      </c>
      <c r="V691" s="7">
        <f t="shared" si="60"/>
        <v>900.7316086676724</v>
      </c>
      <c r="W691" s="7">
        <f t="shared" si="59"/>
        <v>900</v>
      </c>
    </row>
    <row r="692" spans="19:23" ht="12.75">
      <c r="S692" s="12">
        <v>69</v>
      </c>
      <c r="T692" s="14">
        <f t="shared" si="57"/>
        <v>323.0680235185167</v>
      </c>
      <c r="U692" s="14">
        <f t="shared" si="58"/>
        <v>0</v>
      </c>
      <c r="V692" s="7">
        <f t="shared" si="60"/>
        <v>900.7316086676724</v>
      </c>
      <c r="W692" s="7">
        <f t="shared" si="59"/>
        <v>900</v>
      </c>
    </row>
    <row r="693" spans="19:23" ht="12.75">
      <c r="S693" s="12">
        <v>69.1</v>
      </c>
      <c r="T693" s="14">
        <f t="shared" si="57"/>
        <v>324.6874087254087</v>
      </c>
      <c r="U693" s="14">
        <f t="shared" si="58"/>
        <v>0</v>
      </c>
      <c r="V693" s="7">
        <f t="shared" si="60"/>
        <v>900.7316086676724</v>
      </c>
      <c r="W693" s="7">
        <f t="shared" si="59"/>
        <v>900</v>
      </c>
    </row>
    <row r="694" spans="19:23" ht="12.75">
      <c r="S694" s="12">
        <v>69.2</v>
      </c>
      <c r="T694" s="14">
        <f t="shared" si="57"/>
        <v>326.3149111344298</v>
      </c>
      <c r="U694" s="14">
        <f t="shared" si="58"/>
        <v>0</v>
      </c>
      <c r="V694" s="7">
        <f t="shared" si="60"/>
        <v>900.7316086676724</v>
      </c>
      <c r="W694" s="7">
        <f t="shared" si="59"/>
        <v>900</v>
      </c>
    </row>
    <row r="695" spans="19:23" ht="12.75">
      <c r="S695" s="12">
        <v>69.3</v>
      </c>
      <c r="T695" s="14">
        <f t="shared" si="57"/>
        <v>327.9505714332246</v>
      </c>
      <c r="U695" s="14">
        <f t="shared" si="58"/>
        <v>0</v>
      </c>
      <c r="V695" s="7">
        <f t="shared" si="60"/>
        <v>900.7316086676724</v>
      </c>
      <c r="W695" s="7">
        <f t="shared" si="59"/>
        <v>900</v>
      </c>
    </row>
    <row r="696" spans="19:23" ht="12.75">
      <c r="S696" s="12">
        <v>69.4</v>
      </c>
      <c r="T696" s="14">
        <f t="shared" si="57"/>
        <v>329.5944305133864</v>
      </c>
      <c r="U696" s="14">
        <f t="shared" si="58"/>
        <v>0</v>
      </c>
      <c r="V696" s="7">
        <f t="shared" si="60"/>
        <v>900.7316086676724</v>
      </c>
      <c r="W696" s="7">
        <f t="shared" si="59"/>
        <v>900</v>
      </c>
    </row>
    <row r="697" spans="19:23" ht="12.75">
      <c r="S697" s="12">
        <v>69.5</v>
      </c>
      <c r="T697" s="14">
        <f t="shared" si="57"/>
        <v>331.24652947147695</v>
      </c>
      <c r="U697" s="14">
        <f t="shared" si="58"/>
        <v>0</v>
      </c>
      <c r="V697" s="7">
        <f t="shared" si="60"/>
        <v>900.7316086676724</v>
      </c>
      <c r="W697" s="7">
        <f t="shared" si="59"/>
        <v>900</v>
      </c>
    </row>
    <row r="698" spans="19:23" ht="12.75">
      <c r="S698" s="12">
        <v>69.6</v>
      </c>
      <c r="T698" s="14">
        <f t="shared" si="57"/>
        <v>332.9069096100569</v>
      </c>
      <c r="U698" s="14">
        <f t="shared" si="58"/>
        <v>0</v>
      </c>
      <c r="V698" s="7">
        <f t="shared" si="60"/>
        <v>900.7316086676724</v>
      </c>
      <c r="W698" s="7">
        <f t="shared" si="59"/>
        <v>900</v>
      </c>
    </row>
    <row r="699" spans="19:23" ht="12.75">
      <c r="S699" s="12">
        <v>69.7</v>
      </c>
      <c r="T699" s="14">
        <f t="shared" si="57"/>
        <v>334.5756124387161</v>
      </c>
      <c r="U699" s="14">
        <f t="shared" si="58"/>
        <v>0</v>
      </c>
      <c r="V699" s="7">
        <f t="shared" si="60"/>
        <v>900.7316086676724</v>
      </c>
      <c r="W699" s="7">
        <f t="shared" si="59"/>
        <v>900</v>
      </c>
    </row>
    <row r="700" spans="19:23" ht="12.75">
      <c r="S700" s="12">
        <v>69.8</v>
      </c>
      <c r="T700" s="14">
        <f t="shared" si="57"/>
        <v>336.25267967511206</v>
      </c>
      <c r="U700" s="14">
        <f t="shared" si="58"/>
        <v>0</v>
      </c>
      <c r="V700" s="7">
        <f t="shared" si="60"/>
        <v>900.7316086676724</v>
      </c>
      <c r="W700" s="7">
        <f t="shared" si="59"/>
        <v>900</v>
      </c>
    </row>
    <row r="701" spans="19:23" ht="12.75">
      <c r="S701" s="12">
        <v>69.9</v>
      </c>
      <c r="T701" s="14">
        <f t="shared" si="57"/>
        <v>337.9381532460132</v>
      </c>
      <c r="U701" s="14">
        <f t="shared" si="58"/>
        <v>0</v>
      </c>
      <c r="V701" s="7">
        <f t="shared" si="60"/>
        <v>900.7316086676724</v>
      </c>
      <c r="W701" s="7">
        <f t="shared" si="59"/>
        <v>900</v>
      </c>
    </row>
    <row r="702" spans="19:23" ht="12.75">
      <c r="S702" s="12">
        <v>70</v>
      </c>
      <c r="T702" s="14">
        <f t="shared" si="57"/>
        <v>339.6320752883461</v>
      </c>
      <c r="U702" s="14">
        <f t="shared" si="58"/>
        <v>0</v>
      </c>
      <c r="V702" s="7">
        <f t="shared" si="60"/>
        <v>900.7316086676724</v>
      </c>
      <c r="W702" s="7">
        <f t="shared" si="59"/>
        <v>900</v>
      </c>
    </row>
  </sheetData>
  <sheetProtection password="CA18" sheet="1" objects="1" scenarios="1"/>
  <printOptions/>
  <pageMargins left="0.75" right="0.75" top="1" bottom="1" header="0" footer="0"/>
  <pageSetup horizontalDpi="120" verticalDpi="12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Balbino URIBE RAYA</dc:creator>
  <cp:keywords/>
  <dc:description/>
  <cp:lastModifiedBy>buribe</cp:lastModifiedBy>
  <dcterms:created xsi:type="dcterms:W3CDTF">2000-01-11T11:13:59Z</dcterms:created>
  <dcterms:modified xsi:type="dcterms:W3CDTF">2010-11-19T08:04:17Z</dcterms:modified>
  <cp:category/>
  <cp:version/>
  <cp:contentType/>
  <cp:contentStatus/>
</cp:coreProperties>
</file>