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510" windowWidth="11100" windowHeight="5130" activeTab="0"/>
  </bookViews>
  <sheets>
    <sheet name="Ejercicio" sheetId="1" r:id="rId1"/>
  </sheets>
  <definedNames>
    <definedName name="a">'Ejercicio'!#REF!</definedName>
    <definedName name="b">'Ejercicio'!$C$5</definedName>
    <definedName name="c_">'Ejercicio'!$C$2</definedName>
    <definedName name="crecP">'Ejercicio'!$M$3:$M$65536</definedName>
    <definedName name="e">'Ejercicio'!$C$6</definedName>
    <definedName name="Escala">'Ejercicio'!$C$7</definedName>
    <definedName name="h">'Ejercicio'!#REF!</definedName>
    <definedName name="K">'Ejercicio'!$C$4</definedName>
    <definedName name="r">'Ejercicio'!$C$1</definedName>
    <definedName name="t">'Ejercicio'!$H$3:$H$65536</definedName>
    <definedName name="u">'Ejercicio'!$C$1</definedName>
    <definedName name="v">'Ejercicio'!$C$2</definedName>
    <definedName name="X">'Ejercicio'!$J$3:$J$65536</definedName>
    <definedName name="X0">'Ejercicio'!$C$3</definedName>
    <definedName name="XX">'Ejercicio'!$L$3:$L$65536</definedName>
  </definedNames>
  <calcPr fullCalcOnLoad="1" iterate="1" iterateCount="1" iterateDelta="0.001"/>
</workbook>
</file>

<file path=xl/sharedStrings.xml><?xml version="1.0" encoding="utf-8"?>
<sst xmlns="http://schemas.openxmlformats.org/spreadsheetml/2006/main" count="13" uniqueCount="13">
  <si>
    <t>t</t>
  </si>
  <si>
    <t>X</t>
  </si>
  <si>
    <t>XX</t>
  </si>
  <si>
    <t>crecX</t>
  </si>
  <si>
    <t>K</t>
  </si>
  <si>
    <t>b</t>
  </si>
  <si>
    <t>e</t>
  </si>
  <si>
    <t>Escala</t>
  </si>
  <si>
    <t>X0</t>
  </si>
  <si>
    <t>r</t>
  </si>
  <si>
    <t>c_</t>
  </si>
  <si>
    <t>tMPS</t>
  </si>
  <si>
    <t>El nivel de existencias, X, de un recurso natural renovable es en la actualidad demasiado bajo,  20000 Tm. por lo que se va a establecer una moratoria en la explotación del recurso para que este alcance el nivel de existencias de máxima producción sostenible.
Se ha estimado que el crecimiento vegetativo del recurso viene dado por F(X)=  .1X -  .000001 X^2
¿Cuanto tiempo será necesario mantener la moratoria?</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</si>
</sst>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00"/>
    <numFmt numFmtId="173" formatCode="0.0"/>
    <numFmt numFmtId="174" formatCode="0.00000"/>
    <numFmt numFmtId="175" formatCode="0.000000"/>
    <numFmt numFmtId="176" formatCode="#\ ???/???"/>
  </numFmts>
  <fonts count="39">
    <font>
      <sz val="10"/>
      <name val="Arial"/>
      <family val="0"/>
    </font>
    <font>
      <b/>
      <sz val="12"/>
      <color indexed="5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25"/>
      <color indexed="8"/>
      <name val="Arial"/>
      <family val="0"/>
    </font>
    <font>
      <b/>
      <sz val="8"/>
      <color indexed="8"/>
      <name val="Arial"/>
      <family val="0"/>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Alignment="1">
      <alignment/>
    </xf>
    <xf numFmtId="1" fontId="0" fillId="0" borderId="0" xfId="0" applyNumberFormat="1" applyAlignment="1">
      <alignment/>
    </xf>
    <xf numFmtId="173" fontId="0" fillId="0" borderId="0" xfId="0" applyNumberFormat="1" applyAlignment="1">
      <alignment/>
    </xf>
    <xf numFmtId="172" fontId="0" fillId="0" borderId="0" xfId="0" applyNumberFormat="1" applyAlignment="1">
      <alignment horizontal="right"/>
    </xf>
    <xf numFmtId="2" fontId="0" fillId="0" borderId="0" xfId="0" applyNumberFormat="1" applyAlignment="1">
      <alignment horizontal="right"/>
    </xf>
    <xf numFmtId="172" fontId="0" fillId="0" borderId="0" xfId="0" applyNumberFormat="1" applyAlignment="1" quotePrefix="1">
      <alignment horizontal="righ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left"/>
    </xf>
    <xf numFmtId="172" fontId="0" fillId="33" borderId="0" xfId="0" applyNumberFormat="1" applyFill="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Población 'X'</a:t>
            </a:r>
          </a:p>
        </c:rich>
      </c:tx>
      <c:layout>
        <c:manualLayout>
          <c:xMode val="factor"/>
          <c:yMode val="factor"/>
          <c:x val="0.002"/>
          <c:y val="0"/>
        </c:manualLayout>
      </c:layout>
      <c:spPr>
        <a:noFill/>
        <a:ln>
          <a:noFill/>
        </a:ln>
      </c:spPr>
    </c:title>
    <c:plotArea>
      <c:layout>
        <c:manualLayout>
          <c:xMode val="edge"/>
          <c:yMode val="edge"/>
          <c:x val="0.01975"/>
          <c:y val="0.1595"/>
          <c:w val="0.9605"/>
          <c:h val="0.8015"/>
        </c:manualLayout>
      </c:layout>
      <c:lineChart>
        <c:grouping val="standard"/>
        <c:varyColors val="0"/>
        <c:ser>
          <c:idx val="1"/>
          <c:order val="0"/>
          <c:tx>
            <c:strRef>
              <c:f>Ejercicio!$J$1</c:f>
              <c:strCache>
                <c:ptCount val="1"/>
                <c:pt idx="0">
                  <c:v>X</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Ejercicio!$H$2:$H$202</c:f>
              <c:numCache/>
            </c:numRef>
          </c:cat>
          <c:val>
            <c:numRef>
              <c:f>Ejercicio!$J$2:$J$202</c:f>
              <c:numCache/>
            </c:numRef>
          </c:val>
          <c:smooth val="0"/>
        </c:ser>
        <c:ser>
          <c:idx val="0"/>
          <c:order val="1"/>
          <c:tx>
            <c:strRef>
              <c:f>Ejercicio!#REF!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Ejercicio!$H$2:$H$202</c:f>
              <c:numCache/>
            </c:numRef>
          </c:cat>
          <c:val>
            <c:numRef>
              <c:f>Ejercicio!#REF!</c:f>
              <c:numCache>
                <c:ptCount val="1"/>
                <c:pt idx="0">
                  <c:v>1</c:v>
                </c:pt>
              </c:numCache>
            </c:numRef>
          </c:val>
          <c:smooth val="0"/>
        </c:ser>
        <c:ser>
          <c:idx val="2"/>
          <c:order val="2"/>
          <c:tx>
            <c:strRef>
              <c:f>Ejercicio!$K$1</c:f>
              <c:strCache>
                <c:ptCount val="1"/>
                <c:pt idx="0">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Ejercicio!$H$2:$H$202</c:f>
              <c:numCache/>
            </c:numRef>
          </c:cat>
          <c:val>
            <c:numRef>
              <c:f>Ejercicio!$K$2:$K$202</c:f>
              <c:numCache/>
            </c:numRef>
          </c:val>
          <c:smooth val="0"/>
        </c:ser>
        <c:marker val="1"/>
        <c:axId val="55116257"/>
        <c:axId val="26284266"/>
      </c:lineChart>
      <c:catAx>
        <c:axId val="55116257"/>
        <c:scaling>
          <c:orientation val="minMax"/>
        </c:scaling>
        <c:axPos val="b"/>
        <c:delete val="0"/>
        <c:numFmt formatCode="0.0" sourceLinked="0"/>
        <c:majorTickMark val="out"/>
        <c:minorTickMark val="none"/>
        <c:tickLblPos val="nextTo"/>
        <c:spPr>
          <a:ln w="3175">
            <a:solidFill>
              <a:srgbClr val="000000"/>
            </a:solidFill>
          </a:ln>
        </c:spPr>
        <c:txPr>
          <a:bodyPr vert="horz" rot="-5400000"/>
          <a:lstStyle/>
          <a:p>
            <a:pPr>
              <a:defRPr lang="en-US" cap="none" sz="1025" b="0" i="0" u="none" baseline="0">
                <a:solidFill>
                  <a:srgbClr val="000000"/>
                </a:solidFill>
                <a:latin typeface="Arial"/>
                <a:ea typeface="Arial"/>
                <a:cs typeface="Arial"/>
              </a:defRPr>
            </a:pPr>
          </a:p>
        </c:txPr>
        <c:crossAx val="26284266"/>
        <c:crosses val="autoZero"/>
        <c:auto val="1"/>
        <c:lblOffset val="100"/>
        <c:tickLblSkip val="10"/>
        <c:tickMarkSkip val="10"/>
        <c:noMultiLvlLbl val="0"/>
      </c:catAx>
      <c:valAx>
        <c:axId val="26284266"/>
        <c:scaling>
          <c:orientation val="minMax"/>
        </c:scaling>
        <c:axPos val="l"/>
        <c:delete val="0"/>
        <c:numFmt formatCode="0" sourceLinked="0"/>
        <c:majorTickMark val="out"/>
        <c:minorTickMark val="none"/>
        <c:tickLblPos val="nextTo"/>
        <c:spPr>
          <a:ln w="3175">
            <a:solidFill>
              <a:srgbClr val="000000"/>
            </a:solidFill>
          </a:ln>
        </c:spPr>
        <c:crossAx val="55116257"/>
        <c:crossesAt val="1"/>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crecX </a:t>
            </a:r>
          </a:p>
        </c:rich>
      </c:tx>
      <c:layout>
        <c:manualLayout>
          <c:xMode val="factor"/>
          <c:yMode val="factor"/>
          <c:x val="0.061"/>
          <c:y val="0"/>
        </c:manualLayout>
      </c:layout>
      <c:spPr>
        <a:noFill/>
        <a:ln>
          <a:noFill/>
        </a:ln>
      </c:spPr>
    </c:title>
    <c:plotArea>
      <c:layout>
        <c:manualLayout>
          <c:xMode val="edge"/>
          <c:yMode val="edge"/>
          <c:x val="0.031"/>
          <c:y val="0.11475"/>
          <c:w val="0.93775"/>
          <c:h val="0.84675"/>
        </c:manualLayout>
      </c:layout>
      <c:lineChart>
        <c:grouping val="standard"/>
        <c:varyColors val="0"/>
        <c:ser>
          <c:idx val="1"/>
          <c:order val="0"/>
          <c:tx>
            <c:strRef>
              <c:f>Ejercicio!$M$1</c:f>
              <c:strCache>
                <c:ptCount val="1"/>
                <c:pt idx="0">
                  <c:v>crecX</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Ejercicio!$L$3:$L$203</c:f>
              <c:numCache/>
            </c:numRef>
          </c:cat>
          <c:val>
            <c:numRef>
              <c:f>Ejercicio!$M$3:$M$203</c:f>
              <c:numCache/>
            </c:numRef>
          </c:val>
          <c:smooth val="0"/>
        </c:ser>
        <c:marker val="1"/>
        <c:axId val="35231803"/>
        <c:axId val="48650772"/>
      </c:lineChart>
      <c:catAx>
        <c:axId val="35231803"/>
        <c:scaling>
          <c:orientation val="minMax"/>
        </c:scaling>
        <c:axPos val="b"/>
        <c:delete val="0"/>
        <c:numFmt formatCode="0.0" sourceLinked="0"/>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8650772"/>
        <c:crosses val="autoZero"/>
        <c:auto val="1"/>
        <c:lblOffset val="100"/>
        <c:tickLblSkip val="20"/>
        <c:tickMarkSkip val="20"/>
        <c:noMultiLvlLbl val="0"/>
      </c:catAx>
      <c:valAx>
        <c:axId val="48650772"/>
        <c:scaling>
          <c:orientation val="minMax"/>
        </c:scaling>
        <c:axPos val="l"/>
        <c:delete val="0"/>
        <c:numFmt formatCode="General" sourceLinked="1"/>
        <c:majorTickMark val="out"/>
        <c:minorTickMark val="none"/>
        <c:tickLblPos val="nextTo"/>
        <c:spPr>
          <a:ln w="3175">
            <a:solidFill>
              <a:srgbClr val="000000"/>
            </a:solidFill>
          </a:ln>
        </c:spPr>
        <c:crossAx val="3523180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1019175</xdr:colOff>
      <xdr:row>12</xdr:row>
      <xdr:rowOff>28575</xdr:rowOff>
    </xdr:from>
    <xdr:to>
      <xdr:col>11</xdr:col>
      <xdr:colOff>57150</xdr:colOff>
      <xdr:row>27</xdr:row>
      <xdr:rowOff>133350</xdr:rowOff>
    </xdr:to>
    <xdr:graphicFrame>
      <xdr:nvGraphicFramePr>
        <xdr:cNvPr id="1" name="Chart 1"/>
        <xdr:cNvGraphicFramePr/>
      </xdr:nvGraphicFramePr>
      <xdr:xfrm>
        <a:off x="2867025" y="1971675"/>
        <a:ext cx="4905375" cy="2533650"/>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5</xdr:row>
      <xdr:rowOff>66675</xdr:rowOff>
    </xdr:from>
    <xdr:to>
      <xdr:col>14</xdr:col>
      <xdr:colOff>609600</xdr:colOff>
      <xdr:row>22</xdr:row>
      <xdr:rowOff>47625</xdr:rowOff>
    </xdr:to>
    <xdr:graphicFrame>
      <xdr:nvGraphicFramePr>
        <xdr:cNvPr id="2" name="Chart 2"/>
        <xdr:cNvGraphicFramePr/>
      </xdr:nvGraphicFramePr>
      <xdr:xfrm>
        <a:off x="7153275" y="876300"/>
        <a:ext cx="3362325" cy="2733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M202"/>
  <sheetViews>
    <sheetView tabSelected="1" zoomScale="75" zoomScaleNormal="75" zoomScalePageLayoutView="0" workbookViewId="0" topLeftCell="A1">
      <selection activeCell="N28" sqref="N28"/>
    </sheetView>
  </sheetViews>
  <sheetFormatPr defaultColWidth="11.421875" defaultRowHeight="12.75"/>
  <cols>
    <col min="1" max="1" width="4.00390625" style="0" customWidth="1"/>
    <col min="3" max="3" width="12.28125" style="0" customWidth="1"/>
    <col min="4" max="4" width="26.7109375" style="0" customWidth="1"/>
    <col min="5" max="5" width="10.28125" style="0" customWidth="1"/>
    <col min="6" max="6" width="9.28125" style="0" customWidth="1"/>
    <col min="7" max="7" width="5.421875" style="1" customWidth="1"/>
    <col min="8" max="8" width="7.28125" style="2" customWidth="1"/>
    <col min="9" max="9" width="6.8515625" style="2" customWidth="1"/>
    <col min="10" max="10" width="12.57421875" style="6" customWidth="1"/>
    <col min="11" max="11" width="9.57421875" style="0" customWidth="1"/>
    <col min="12" max="12" width="10.8515625" style="7" customWidth="1"/>
    <col min="13" max="13" width="10.57421875" style="6" customWidth="1"/>
  </cols>
  <sheetData>
    <row r="1" spans="2:13" ht="12.75">
      <c r="B1" t="s">
        <v>9</v>
      </c>
      <c r="C1">
        <v>0.1</v>
      </c>
      <c r="H1" s="2" t="s">
        <v>0</v>
      </c>
      <c r="J1" s="3" t="s">
        <v>1</v>
      </c>
      <c r="L1" s="4" t="s">
        <v>2</v>
      </c>
      <c r="M1" s="5" t="s">
        <v>3</v>
      </c>
    </row>
    <row r="2" spans="2:9" ht="12.75">
      <c r="B2" t="s">
        <v>10</v>
      </c>
      <c r="C2">
        <v>1E-06</v>
      </c>
      <c r="H2" s="2">
        <f aca="true" t="shared" si="0" ref="H2:H65">I2*Escala</f>
        <v>-50</v>
      </c>
      <c r="I2" s="2">
        <v>-100</v>
      </c>
    </row>
    <row r="3" spans="2:13" ht="12.75">
      <c r="B3" t="s">
        <v>8</v>
      </c>
      <c r="C3">
        <v>20000</v>
      </c>
      <c r="G3" s="1">
        <v>0</v>
      </c>
      <c r="H3" s="2">
        <f t="shared" si="0"/>
        <v>-49.5</v>
      </c>
      <c r="I3" s="2">
        <v>-99</v>
      </c>
      <c r="J3" s="6">
        <f aca="true" t="shared" si="1" ref="J3:J34">K/(1+e^(b-r*t))</f>
        <v>176.77218583075256</v>
      </c>
      <c r="K3">
        <f aca="true" t="shared" si="2" ref="K3:K34">K</f>
        <v>100000.00000000001</v>
      </c>
      <c r="L3" s="7">
        <f aca="true" t="shared" si="3" ref="L3:L65">(K/200)*G3</f>
        <v>0</v>
      </c>
      <c r="M3" s="6">
        <f aca="true" t="shared" si="4" ref="M3:M34">c_*(XX)*(K-(XX))</f>
        <v>0</v>
      </c>
    </row>
    <row r="4" spans="2:13" ht="12.75">
      <c r="B4" s="8" t="s">
        <v>4</v>
      </c>
      <c r="C4" s="9">
        <f>u/v</f>
        <v>100000.00000000001</v>
      </c>
      <c r="G4" s="1">
        <v>1</v>
      </c>
      <c r="H4" s="2">
        <f t="shared" si="0"/>
        <v>-49</v>
      </c>
      <c r="I4" s="2">
        <v>-98</v>
      </c>
      <c r="J4" s="6">
        <f t="shared" si="1"/>
        <v>185.81864829831164</v>
      </c>
      <c r="K4">
        <f t="shared" si="2"/>
        <v>100000.00000000001</v>
      </c>
      <c r="L4" s="7">
        <f t="shared" si="3"/>
        <v>500.00000000000006</v>
      </c>
      <c r="M4" s="6">
        <f t="shared" si="4"/>
        <v>49.75000000000001</v>
      </c>
    </row>
    <row r="5" spans="2:13" ht="12.75">
      <c r="B5" s="8" t="s">
        <v>5</v>
      </c>
      <c r="C5" s="9">
        <f>LN((K/X0)-1)</f>
        <v>1.3862943611198908</v>
      </c>
      <c r="G5" s="1">
        <v>2</v>
      </c>
      <c r="H5" s="2">
        <f t="shared" si="0"/>
        <v>-48.5</v>
      </c>
      <c r="I5" s="2">
        <v>-97</v>
      </c>
      <c r="J5" s="6">
        <f t="shared" si="1"/>
        <v>195.32716505867882</v>
      </c>
      <c r="K5">
        <f t="shared" si="2"/>
        <v>100000.00000000001</v>
      </c>
      <c r="L5" s="7">
        <f t="shared" si="3"/>
        <v>1000.0000000000001</v>
      </c>
      <c r="M5" s="6">
        <f t="shared" si="4"/>
        <v>99.00000000000001</v>
      </c>
    </row>
    <row r="6" spans="2:13" ht="12.75">
      <c r="B6" s="8" t="s">
        <v>6</v>
      </c>
      <c r="C6" s="8">
        <v>2.7182818284</v>
      </c>
      <c r="D6" s="7"/>
      <c r="G6" s="1">
        <v>3</v>
      </c>
      <c r="H6" s="2">
        <f t="shared" si="0"/>
        <v>-48</v>
      </c>
      <c r="I6" s="2">
        <v>-96</v>
      </c>
      <c r="J6" s="6">
        <f t="shared" si="1"/>
        <v>205.32124078422956</v>
      </c>
      <c r="K6">
        <f t="shared" si="2"/>
        <v>100000.00000000001</v>
      </c>
      <c r="L6" s="7">
        <f t="shared" si="3"/>
        <v>1500.0000000000002</v>
      </c>
      <c r="M6" s="6">
        <f t="shared" si="4"/>
        <v>147.75000000000006</v>
      </c>
    </row>
    <row r="7" spans="2:13" ht="12.75">
      <c r="B7" s="8" t="s">
        <v>7</v>
      </c>
      <c r="C7" s="10">
        <v>0.5</v>
      </c>
      <c r="G7" s="1">
        <v>4</v>
      </c>
      <c r="H7" s="2">
        <f t="shared" si="0"/>
        <v>-47.5</v>
      </c>
      <c r="I7" s="2">
        <v>-95</v>
      </c>
      <c r="J7" s="6">
        <f t="shared" si="1"/>
        <v>215.82556585358185</v>
      </c>
      <c r="K7">
        <f t="shared" si="2"/>
        <v>100000.00000000001</v>
      </c>
      <c r="L7" s="7">
        <f t="shared" si="3"/>
        <v>2000.0000000000002</v>
      </c>
      <c r="M7" s="6">
        <f t="shared" si="4"/>
        <v>196.00000000000003</v>
      </c>
    </row>
    <row r="8" spans="2:13" ht="12.75">
      <c r="B8" s="8" t="s">
        <v>11</v>
      </c>
      <c r="C8" s="8">
        <f>b/r</f>
        <v>13.862943611198908</v>
      </c>
      <c r="G8" s="1">
        <v>5</v>
      </c>
      <c r="H8" s="2">
        <f t="shared" si="0"/>
        <v>-47</v>
      </c>
      <c r="I8" s="2">
        <v>-94</v>
      </c>
      <c r="J8" s="6">
        <f t="shared" si="1"/>
        <v>226.86607511784533</v>
      </c>
      <c r="K8">
        <f t="shared" si="2"/>
        <v>100000.00000000001</v>
      </c>
      <c r="L8" s="7">
        <f t="shared" si="3"/>
        <v>2500.0000000000005</v>
      </c>
      <c r="M8" s="6">
        <f t="shared" si="4"/>
        <v>243.75000000000009</v>
      </c>
    </row>
    <row r="9" spans="2:13" ht="12.75">
      <c r="B9" s="8"/>
      <c r="C9" s="8"/>
      <c r="G9" s="1">
        <v>6</v>
      </c>
      <c r="H9" s="2">
        <f t="shared" si="0"/>
        <v>-46.5</v>
      </c>
      <c r="I9" s="2">
        <v>-93</v>
      </c>
      <c r="J9" s="6">
        <f t="shared" si="1"/>
        <v>238.4700094691262</v>
      </c>
      <c r="K9">
        <f t="shared" si="2"/>
        <v>100000.00000000001</v>
      </c>
      <c r="L9" s="7">
        <f t="shared" si="3"/>
        <v>3000.0000000000005</v>
      </c>
      <c r="M9" s="6">
        <f t="shared" si="4"/>
        <v>291.0000000000001</v>
      </c>
    </row>
    <row r="10" spans="7:13" ht="12.75">
      <c r="G10" s="1">
        <v>7</v>
      </c>
      <c r="H10" s="2">
        <f t="shared" si="0"/>
        <v>-46</v>
      </c>
      <c r="I10" s="2">
        <v>-92</v>
      </c>
      <c r="J10" s="6">
        <f t="shared" si="1"/>
        <v>250.66598033316487</v>
      </c>
      <c r="K10">
        <f t="shared" si="2"/>
        <v>100000.00000000001</v>
      </c>
      <c r="L10" s="7">
        <f t="shared" si="3"/>
        <v>3500.0000000000005</v>
      </c>
      <c r="M10" s="6">
        <f t="shared" si="4"/>
        <v>337.7500000000001</v>
      </c>
    </row>
    <row r="11" spans="7:13" ht="12.75">
      <c r="G11" s="1">
        <v>8</v>
      </c>
      <c r="H11" s="2">
        <f t="shared" si="0"/>
        <v>-45.5</v>
      </c>
      <c r="I11" s="2">
        <v>-91</v>
      </c>
      <c r="J11" s="6">
        <f t="shared" si="1"/>
        <v>263.484037212016</v>
      </c>
      <c r="K11">
        <f t="shared" si="2"/>
        <v>100000.00000000001</v>
      </c>
      <c r="L11" s="7">
        <f t="shared" si="3"/>
        <v>4000.0000000000005</v>
      </c>
      <c r="M11" s="6">
        <f t="shared" si="4"/>
        <v>384.00000000000006</v>
      </c>
    </row>
    <row r="12" spans="1:13" ht="12.75">
      <c r="A12" t="s">
        <v>12</v>
      </c>
      <c r="G12" s="1">
        <v>9</v>
      </c>
      <c r="H12" s="2">
        <f t="shared" si="0"/>
        <v>-45</v>
      </c>
      <c r="I12" s="2">
        <v>-90</v>
      </c>
      <c r="J12" s="6">
        <f t="shared" si="1"/>
        <v>276.9557384066676</v>
      </c>
      <c r="K12">
        <f t="shared" si="2"/>
        <v>100000.00000000001</v>
      </c>
      <c r="L12" s="7">
        <f t="shared" si="3"/>
        <v>4500.000000000001</v>
      </c>
      <c r="M12" s="6">
        <f t="shared" si="4"/>
        <v>429.7500000000001</v>
      </c>
    </row>
    <row r="13" spans="7:13" ht="12.75">
      <c r="G13" s="1">
        <v>10</v>
      </c>
      <c r="H13" s="2">
        <f t="shared" si="0"/>
        <v>-44.5</v>
      </c>
      <c r="I13" s="2">
        <v>-89</v>
      </c>
      <c r="J13" s="6">
        <f t="shared" si="1"/>
        <v>291.1142250534614</v>
      </c>
      <c r="K13">
        <f t="shared" si="2"/>
        <v>100000.00000000001</v>
      </c>
      <c r="L13" s="7">
        <f t="shared" si="3"/>
        <v>5000.000000000001</v>
      </c>
      <c r="M13" s="6">
        <f t="shared" si="4"/>
        <v>475.00000000000017</v>
      </c>
    </row>
    <row r="14" spans="7:13" ht="12.75">
      <c r="G14" s="1">
        <v>11</v>
      </c>
      <c r="H14" s="2">
        <f t="shared" si="0"/>
        <v>-44</v>
      </c>
      <c r="I14" s="2">
        <v>-88</v>
      </c>
      <c r="J14" s="6">
        <f t="shared" si="1"/>
        <v>305.9942986120554</v>
      </c>
      <c r="K14">
        <f t="shared" si="2"/>
        <v>100000.00000000001</v>
      </c>
      <c r="L14" s="7">
        <f t="shared" si="3"/>
        <v>5500.000000000001</v>
      </c>
      <c r="M14" s="6">
        <f t="shared" si="4"/>
        <v>519.7500000000001</v>
      </c>
    </row>
    <row r="15" spans="7:13" ht="12.75">
      <c r="G15" s="1">
        <v>12</v>
      </c>
      <c r="H15" s="2">
        <f t="shared" si="0"/>
        <v>-43.5</v>
      </c>
      <c r="I15" s="2">
        <v>-87</v>
      </c>
      <c r="J15" s="6">
        <f t="shared" si="1"/>
        <v>321.632501946469</v>
      </c>
      <c r="K15">
        <f t="shared" si="2"/>
        <v>100000.00000000001</v>
      </c>
      <c r="L15" s="7">
        <f t="shared" si="3"/>
        <v>6000.000000000001</v>
      </c>
      <c r="M15" s="6">
        <f t="shared" si="4"/>
        <v>564.0000000000002</v>
      </c>
    </row>
    <row r="16" spans="7:13" ht="12.75">
      <c r="G16" s="1">
        <v>13</v>
      </c>
      <c r="H16" s="2">
        <f t="shared" si="0"/>
        <v>-43</v>
      </c>
      <c r="I16" s="2">
        <v>-86</v>
      </c>
      <c r="J16" s="6">
        <f t="shared" si="1"/>
        <v>338.06720414439906</v>
      </c>
      <c r="K16">
        <f t="shared" si="2"/>
        <v>100000.00000000001</v>
      </c>
      <c r="L16" s="7">
        <f t="shared" si="3"/>
        <v>6500.000000000001</v>
      </c>
      <c r="M16" s="6">
        <f t="shared" si="4"/>
        <v>607.7500000000001</v>
      </c>
    </row>
    <row r="17" spans="7:13" ht="12.75">
      <c r="G17" s="1">
        <v>14</v>
      </c>
      <c r="H17" s="2">
        <f t="shared" si="0"/>
        <v>-42.5</v>
      </c>
      <c r="I17" s="2">
        <v>-85</v>
      </c>
      <c r="J17" s="6">
        <f t="shared" si="1"/>
        <v>355.33868922348495</v>
      </c>
      <c r="K17">
        <f t="shared" si="2"/>
        <v>100000.00000000001</v>
      </c>
      <c r="L17" s="7">
        <f t="shared" si="3"/>
        <v>7000.000000000001</v>
      </c>
      <c r="M17" s="6">
        <f t="shared" si="4"/>
        <v>651.0000000000002</v>
      </c>
    </row>
    <row r="18" spans="7:13" ht="12.75">
      <c r="G18" s="1">
        <v>15</v>
      </c>
      <c r="H18" s="2">
        <f t="shared" si="0"/>
        <v>-42</v>
      </c>
      <c r="I18" s="2">
        <v>-84</v>
      </c>
      <c r="J18" s="6">
        <f t="shared" si="1"/>
        <v>373.48924887647576</v>
      </c>
      <c r="K18">
        <f t="shared" si="2"/>
        <v>100000.00000000001</v>
      </c>
      <c r="L18" s="7">
        <f t="shared" si="3"/>
        <v>7500.000000000001</v>
      </c>
      <c r="M18" s="6">
        <f t="shared" si="4"/>
        <v>693.7500000000001</v>
      </c>
    </row>
    <row r="19" spans="7:13" ht="12.75">
      <c r="G19" s="1">
        <v>16</v>
      </c>
      <c r="H19" s="2">
        <f t="shared" si="0"/>
        <v>-41.5</v>
      </c>
      <c r="I19" s="2">
        <v>-83</v>
      </c>
      <c r="J19" s="6">
        <f t="shared" si="1"/>
        <v>392.56327941024995</v>
      </c>
      <c r="K19">
        <f t="shared" si="2"/>
        <v>100000.00000000001</v>
      </c>
      <c r="L19" s="7">
        <f t="shared" si="3"/>
        <v>8000.000000000001</v>
      </c>
      <c r="M19" s="6">
        <f t="shared" si="4"/>
        <v>736.0000000000001</v>
      </c>
    </row>
    <row r="20" spans="7:13" ht="12.75">
      <c r="G20" s="1">
        <v>17</v>
      </c>
      <c r="H20" s="2">
        <f t="shared" si="0"/>
        <v>-41</v>
      </c>
      <c r="I20" s="2">
        <v>-82</v>
      </c>
      <c r="J20" s="6">
        <f t="shared" si="1"/>
        <v>412.60738303634406</v>
      </c>
      <c r="K20">
        <f t="shared" si="2"/>
        <v>100000.00000000001</v>
      </c>
      <c r="L20" s="7">
        <f t="shared" si="3"/>
        <v>8500.000000000002</v>
      </c>
      <c r="M20" s="6">
        <f t="shared" si="4"/>
        <v>777.7500000000002</v>
      </c>
    </row>
    <row r="21" spans="7:13" ht="12.75">
      <c r="G21" s="1">
        <v>18</v>
      </c>
      <c r="H21" s="2">
        <f t="shared" si="0"/>
        <v>-40.5</v>
      </c>
      <c r="I21" s="2">
        <v>-81</v>
      </c>
      <c r="J21" s="6">
        <f t="shared" si="1"/>
        <v>433.67047367294373</v>
      </c>
      <c r="K21">
        <f t="shared" si="2"/>
        <v>100000.00000000001</v>
      </c>
      <c r="L21" s="7">
        <f t="shared" si="3"/>
        <v>9000.000000000002</v>
      </c>
      <c r="M21" s="6">
        <f t="shared" si="4"/>
        <v>819.0000000000002</v>
      </c>
    </row>
    <row r="22" spans="7:13" ht="12.75">
      <c r="G22" s="1">
        <v>19</v>
      </c>
      <c r="H22" s="2">
        <f t="shared" si="0"/>
        <v>-40</v>
      </c>
      <c r="I22" s="2">
        <v>-80</v>
      </c>
      <c r="J22" s="6">
        <f t="shared" si="1"/>
        <v>455.8038874201658</v>
      </c>
      <c r="K22">
        <f t="shared" si="2"/>
        <v>100000.00000000001</v>
      </c>
      <c r="L22" s="7">
        <f t="shared" si="3"/>
        <v>9500.000000000002</v>
      </c>
      <c r="M22" s="6">
        <f t="shared" si="4"/>
        <v>859.7500000000002</v>
      </c>
    </row>
    <row r="23" spans="7:13" ht="12.75">
      <c r="G23" s="1">
        <v>20</v>
      </c>
      <c r="H23" s="2">
        <f t="shared" si="0"/>
        <v>-39.5</v>
      </c>
      <c r="I23" s="2">
        <v>-79</v>
      </c>
      <c r="J23" s="6">
        <f t="shared" si="1"/>
        <v>479.06149787180436</v>
      </c>
      <c r="K23">
        <f t="shared" si="2"/>
        <v>100000.00000000001</v>
      </c>
      <c r="L23" s="7">
        <f t="shared" si="3"/>
        <v>10000.000000000002</v>
      </c>
      <c r="M23" s="6">
        <f t="shared" si="4"/>
        <v>900.0000000000003</v>
      </c>
    </row>
    <row r="24" spans="7:13" ht="12.75">
      <c r="G24" s="1">
        <v>21</v>
      </c>
      <c r="H24" s="2">
        <f t="shared" si="0"/>
        <v>-39</v>
      </c>
      <c r="I24" s="2">
        <v>-78</v>
      </c>
      <c r="J24" s="6">
        <f t="shared" si="1"/>
        <v>503.49983642743973</v>
      </c>
      <c r="K24">
        <f t="shared" si="2"/>
        <v>100000.00000000001</v>
      </c>
      <c r="L24" s="7">
        <f t="shared" si="3"/>
        <v>10500.000000000002</v>
      </c>
      <c r="M24" s="6">
        <f t="shared" si="4"/>
        <v>939.7500000000002</v>
      </c>
    </row>
    <row r="25" spans="7:13" ht="12.75">
      <c r="G25" s="1">
        <v>22</v>
      </c>
      <c r="H25" s="2">
        <f t="shared" si="0"/>
        <v>-38.5</v>
      </c>
      <c r="I25" s="2">
        <v>-77</v>
      </c>
      <c r="J25" s="6">
        <f t="shared" si="1"/>
        <v>529.1782177688558</v>
      </c>
      <c r="K25">
        <f t="shared" si="2"/>
        <v>100000.00000000001</v>
      </c>
      <c r="L25" s="7">
        <f t="shared" si="3"/>
        <v>11000.000000000002</v>
      </c>
      <c r="M25" s="6">
        <f t="shared" si="4"/>
        <v>979.0000000000002</v>
      </c>
    </row>
    <row r="26" spans="7:13" ht="12.75">
      <c r="G26" s="1">
        <v>23</v>
      </c>
      <c r="H26" s="2">
        <f t="shared" si="0"/>
        <v>-38</v>
      </c>
      <c r="I26" s="2">
        <v>-76</v>
      </c>
      <c r="J26" s="6">
        <f t="shared" si="1"/>
        <v>556.1588706639419</v>
      </c>
      <c r="K26">
        <f t="shared" si="2"/>
        <v>100000.00000000001</v>
      </c>
      <c r="L26" s="7">
        <f t="shared" si="3"/>
        <v>11500.000000000002</v>
      </c>
      <c r="M26" s="6">
        <f t="shared" si="4"/>
        <v>1017.7500000000003</v>
      </c>
    </row>
    <row r="27" spans="7:13" ht="12.75">
      <c r="G27" s="1">
        <v>24</v>
      </c>
      <c r="H27" s="2">
        <f t="shared" si="0"/>
        <v>-37.5</v>
      </c>
      <c r="I27" s="2">
        <v>-75</v>
      </c>
      <c r="J27" s="6">
        <f t="shared" si="1"/>
        <v>584.5070742595713</v>
      </c>
      <c r="K27">
        <f t="shared" si="2"/>
        <v>100000.00000000001</v>
      </c>
      <c r="L27" s="7">
        <f t="shared" si="3"/>
        <v>12000.000000000002</v>
      </c>
      <c r="M27" s="6">
        <f t="shared" si="4"/>
        <v>1056.0000000000005</v>
      </c>
    </row>
    <row r="28" spans="7:13" ht="12.75">
      <c r="G28" s="1">
        <v>25</v>
      </c>
      <c r="H28" s="2">
        <f t="shared" si="0"/>
        <v>-37</v>
      </c>
      <c r="I28" s="2">
        <v>-74</v>
      </c>
      <c r="J28" s="6">
        <f t="shared" si="1"/>
        <v>614.2913000222034</v>
      </c>
      <c r="K28">
        <f t="shared" si="2"/>
        <v>100000.00000000001</v>
      </c>
      <c r="L28" s="7">
        <f t="shared" si="3"/>
        <v>12500.000000000002</v>
      </c>
      <c r="M28" s="6">
        <f t="shared" si="4"/>
        <v>1093.7500000000002</v>
      </c>
    </row>
    <row r="29" spans="7:13" ht="12.75">
      <c r="G29" s="1">
        <v>26</v>
      </c>
      <c r="H29" s="2">
        <f t="shared" si="0"/>
        <v>-36.5</v>
      </c>
      <c r="I29" s="2">
        <v>-73</v>
      </c>
      <c r="J29" s="6">
        <f t="shared" si="1"/>
        <v>645.5833594810847</v>
      </c>
      <c r="K29">
        <f t="shared" si="2"/>
        <v>100000.00000000001</v>
      </c>
      <c r="L29" s="7">
        <f t="shared" si="3"/>
        <v>13000.000000000002</v>
      </c>
      <c r="M29" s="6">
        <f t="shared" si="4"/>
        <v>1131.0000000000002</v>
      </c>
    </row>
    <row r="30" spans="7:13" ht="12.75">
      <c r="G30" s="1">
        <v>27</v>
      </c>
      <c r="H30" s="2">
        <f t="shared" si="0"/>
        <v>-36</v>
      </c>
      <c r="I30" s="2">
        <v>-72</v>
      </c>
      <c r="J30" s="6">
        <f t="shared" si="1"/>
        <v>678.4585579236248</v>
      </c>
      <c r="K30">
        <f t="shared" si="2"/>
        <v>100000.00000000001</v>
      </c>
      <c r="L30" s="7">
        <f t="shared" si="3"/>
        <v>13500.000000000002</v>
      </c>
      <c r="M30" s="6">
        <f t="shared" si="4"/>
        <v>1167.7500000000002</v>
      </c>
    </row>
    <row r="31" spans="7:13" ht="12.75">
      <c r="G31" s="1">
        <v>28</v>
      </c>
      <c r="H31" s="2">
        <f t="shared" si="0"/>
        <v>-35.5</v>
      </c>
      <c r="I31" s="2">
        <v>-71</v>
      </c>
      <c r="J31" s="6">
        <f t="shared" si="1"/>
        <v>712.9958541858222</v>
      </c>
      <c r="K31">
        <f t="shared" si="2"/>
        <v>100000.00000000001</v>
      </c>
      <c r="L31" s="7">
        <f t="shared" si="3"/>
        <v>14000.000000000002</v>
      </c>
      <c r="M31" s="6">
        <f t="shared" si="4"/>
        <v>1204.0000000000005</v>
      </c>
    </row>
    <row r="32" spans="7:13" ht="12.75">
      <c r="G32" s="1">
        <v>29</v>
      </c>
      <c r="H32" s="2">
        <f t="shared" si="0"/>
        <v>-35</v>
      </c>
      <c r="I32" s="2">
        <v>-70</v>
      </c>
      <c r="J32" s="6">
        <f t="shared" si="1"/>
        <v>749.2780266721552</v>
      </c>
      <c r="K32">
        <f t="shared" si="2"/>
        <v>100000.00000000001</v>
      </c>
      <c r="L32" s="7">
        <f t="shared" si="3"/>
        <v>14500.000000000002</v>
      </c>
      <c r="M32" s="6">
        <f t="shared" si="4"/>
        <v>1239.7500000000002</v>
      </c>
    </row>
    <row r="33" spans="7:13" ht="12.75">
      <c r="G33" s="1">
        <v>30</v>
      </c>
      <c r="H33" s="2">
        <f t="shared" si="0"/>
        <v>-34.5</v>
      </c>
      <c r="I33" s="2">
        <v>-69</v>
      </c>
      <c r="J33" s="6">
        <f t="shared" si="1"/>
        <v>787.3918457290231</v>
      </c>
      <c r="K33">
        <f t="shared" si="2"/>
        <v>100000.00000000001</v>
      </c>
      <c r="L33" s="7">
        <f t="shared" si="3"/>
        <v>15000.000000000002</v>
      </c>
      <c r="M33" s="6">
        <f t="shared" si="4"/>
        <v>1275.0000000000002</v>
      </c>
    </row>
    <row r="34" spans="7:13" ht="12.75">
      <c r="G34" s="1">
        <v>31</v>
      </c>
      <c r="H34" s="2">
        <f t="shared" si="0"/>
        <v>-34</v>
      </c>
      <c r="I34" s="2">
        <v>-68</v>
      </c>
      <c r="J34" s="6">
        <f t="shared" si="1"/>
        <v>827.4282524834432</v>
      </c>
      <c r="K34">
        <f t="shared" si="2"/>
        <v>100000.00000000001</v>
      </c>
      <c r="L34" s="7">
        <f t="shared" si="3"/>
        <v>15500.000000000002</v>
      </c>
      <c r="M34" s="6">
        <f t="shared" si="4"/>
        <v>1309.7500000000005</v>
      </c>
    </row>
    <row r="35" spans="7:13" ht="12.75">
      <c r="G35" s="1">
        <v>32</v>
      </c>
      <c r="H35" s="2">
        <f t="shared" si="0"/>
        <v>-33.5</v>
      </c>
      <c r="I35" s="2">
        <v>-67</v>
      </c>
      <c r="J35" s="6">
        <f aca="true" t="shared" si="5" ref="J35:J66">K/(1+e^(b-r*t))</f>
        <v>869.4825442438896</v>
      </c>
      <c r="K35">
        <f aca="true" t="shared" si="6" ref="K35:K66">K</f>
        <v>100000.00000000001</v>
      </c>
      <c r="L35" s="7">
        <f t="shared" si="3"/>
        <v>16000.000000000002</v>
      </c>
      <c r="M35" s="6">
        <f aca="true" t="shared" si="7" ref="M35:M66">c_*(XX)*(K-(XX))</f>
        <v>1344.0000000000002</v>
      </c>
    </row>
    <row r="36" spans="7:13" ht="12.75">
      <c r="G36" s="1">
        <v>33</v>
      </c>
      <c r="H36" s="2">
        <f t="shared" si="0"/>
        <v>-33</v>
      </c>
      <c r="I36" s="2">
        <v>-66</v>
      </c>
      <c r="J36" s="6">
        <f t="shared" si="5"/>
        <v>913.6545665428275</v>
      </c>
      <c r="K36">
        <f t="shared" si="6"/>
        <v>100000.00000000001</v>
      </c>
      <c r="L36" s="7">
        <f t="shared" si="3"/>
        <v>16500.000000000004</v>
      </c>
      <c r="M36" s="6">
        <f t="shared" si="7"/>
        <v>1377.7500000000007</v>
      </c>
    </row>
    <row r="37" spans="7:13" ht="12.75">
      <c r="G37" s="1">
        <v>34</v>
      </c>
      <c r="H37" s="2">
        <f t="shared" si="0"/>
        <v>-32.5</v>
      </c>
      <c r="I37" s="2">
        <v>-65</v>
      </c>
      <c r="J37" s="6">
        <f t="shared" si="5"/>
        <v>960.0489118802686</v>
      </c>
      <c r="K37">
        <f t="shared" si="6"/>
        <v>100000.00000000001</v>
      </c>
      <c r="L37" s="7">
        <f t="shared" si="3"/>
        <v>17000.000000000004</v>
      </c>
      <c r="M37" s="6">
        <f t="shared" si="7"/>
        <v>1411.0000000000005</v>
      </c>
    </row>
    <row r="38" spans="7:13" ht="12.75">
      <c r="G38" s="1">
        <v>35</v>
      </c>
      <c r="H38" s="2">
        <f t="shared" si="0"/>
        <v>-32</v>
      </c>
      <c r="I38" s="2">
        <v>-64</v>
      </c>
      <c r="J38" s="6">
        <f t="shared" si="5"/>
        <v>1008.7751252041822</v>
      </c>
      <c r="K38">
        <f t="shared" si="6"/>
        <v>100000.00000000001</v>
      </c>
      <c r="L38" s="7">
        <f t="shared" si="3"/>
        <v>17500.000000000004</v>
      </c>
      <c r="M38" s="6">
        <f t="shared" si="7"/>
        <v>1443.7500000000005</v>
      </c>
    </row>
    <row r="39" spans="7:13" ht="12.75">
      <c r="G39" s="1">
        <v>36</v>
      </c>
      <c r="H39" s="2">
        <f t="shared" si="0"/>
        <v>-31.5</v>
      </c>
      <c r="I39" s="2">
        <v>-63</v>
      </c>
      <c r="J39" s="6">
        <f t="shared" si="5"/>
        <v>1059.9479161367597</v>
      </c>
      <c r="K39">
        <f t="shared" si="6"/>
        <v>100000.00000000001</v>
      </c>
      <c r="L39" s="7">
        <f t="shared" si="3"/>
        <v>18000.000000000004</v>
      </c>
      <c r="M39" s="6">
        <f t="shared" si="7"/>
        <v>1476.0000000000005</v>
      </c>
    </row>
    <row r="40" spans="7:13" ht="12.75">
      <c r="G40" s="1">
        <v>37</v>
      </c>
      <c r="H40" s="2">
        <f t="shared" si="0"/>
        <v>-31</v>
      </c>
      <c r="I40" s="2">
        <v>-62</v>
      </c>
      <c r="J40" s="6">
        <f t="shared" si="5"/>
        <v>1113.687377924654</v>
      </c>
      <c r="K40">
        <f t="shared" si="6"/>
        <v>100000.00000000001</v>
      </c>
      <c r="L40" s="7">
        <f t="shared" si="3"/>
        <v>18500.000000000004</v>
      </c>
      <c r="M40" s="6">
        <f t="shared" si="7"/>
        <v>1507.7500000000005</v>
      </c>
    </row>
    <row r="41" spans="7:13" ht="12.75">
      <c r="G41" s="1">
        <v>38</v>
      </c>
      <c r="H41" s="2">
        <f t="shared" si="0"/>
        <v>-30.5</v>
      </c>
      <c r="I41" s="2">
        <v>-61</v>
      </c>
      <c r="J41" s="6">
        <f t="shared" si="5"/>
        <v>1170.1192130563402</v>
      </c>
      <c r="K41">
        <f t="shared" si="6"/>
        <v>100000.00000000001</v>
      </c>
      <c r="L41" s="7">
        <f t="shared" si="3"/>
        <v>19000.000000000004</v>
      </c>
      <c r="M41" s="6">
        <f t="shared" si="7"/>
        <v>1539.0000000000005</v>
      </c>
    </row>
    <row r="42" spans="7:13" ht="12.75">
      <c r="G42" s="1">
        <v>39</v>
      </c>
      <c r="H42" s="2">
        <f t="shared" si="0"/>
        <v>-30</v>
      </c>
      <c r="I42" s="2">
        <v>-60</v>
      </c>
      <c r="J42" s="6">
        <f t="shared" si="5"/>
        <v>1229.3749654500796</v>
      </c>
      <c r="K42">
        <f t="shared" si="6"/>
        <v>100000.00000000001</v>
      </c>
      <c r="L42" s="7">
        <f t="shared" si="3"/>
        <v>19500.000000000004</v>
      </c>
      <c r="M42" s="6">
        <f t="shared" si="7"/>
        <v>1569.7500000000005</v>
      </c>
    </row>
    <row r="43" spans="7:13" ht="12.75">
      <c r="G43" s="1">
        <v>40</v>
      </c>
      <c r="H43" s="2">
        <f t="shared" si="0"/>
        <v>-29.5</v>
      </c>
      <c r="I43" s="2">
        <v>-59</v>
      </c>
      <c r="J43" s="6">
        <f t="shared" si="5"/>
        <v>1291.5922590712019</v>
      </c>
      <c r="K43">
        <f t="shared" si="6"/>
        <v>100000.00000000001</v>
      </c>
      <c r="L43" s="7">
        <f t="shared" si="3"/>
        <v>20000.000000000004</v>
      </c>
      <c r="M43" s="6">
        <f t="shared" si="7"/>
        <v>1600.0000000000007</v>
      </c>
    </row>
    <row r="44" spans="7:13" ht="12.75">
      <c r="G44" s="1">
        <v>41</v>
      </c>
      <c r="H44" s="2">
        <f t="shared" si="0"/>
        <v>-29</v>
      </c>
      <c r="I44" s="2">
        <v>-58</v>
      </c>
      <c r="J44" s="6">
        <f t="shared" si="5"/>
        <v>1356.915042787233</v>
      </c>
      <c r="K44">
        <f t="shared" si="6"/>
        <v>100000.00000000001</v>
      </c>
      <c r="L44" s="7">
        <f t="shared" si="3"/>
        <v>20500.000000000004</v>
      </c>
      <c r="M44" s="6">
        <f t="shared" si="7"/>
        <v>1629.7500000000007</v>
      </c>
    </row>
    <row r="45" spans="7:13" ht="12.75">
      <c r="G45" s="1">
        <v>42</v>
      </c>
      <c r="H45" s="2">
        <f t="shared" si="0"/>
        <v>-28.5</v>
      </c>
      <c r="I45" s="2">
        <v>-57</v>
      </c>
      <c r="J45" s="6">
        <f t="shared" si="5"/>
        <v>1425.4938412130757</v>
      </c>
      <c r="K45">
        <f t="shared" si="6"/>
        <v>100000.00000000001</v>
      </c>
      <c r="L45" s="7">
        <f t="shared" si="3"/>
        <v>21000.000000000004</v>
      </c>
      <c r="M45" s="6">
        <f t="shared" si="7"/>
        <v>1659.0000000000005</v>
      </c>
    </row>
    <row r="46" spans="7:13" ht="12.75">
      <c r="G46" s="1">
        <v>43</v>
      </c>
      <c r="H46" s="2">
        <f t="shared" si="0"/>
        <v>-28</v>
      </c>
      <c r="I46" s="2">
        <v>-56</v>
      </c>
      <c r="J46" s="6">
        <f t="shared" si="5"/>
        <v>1497.4860112357117</v>
      </c>
      <c r="K46">
        <f t="shared" si="6"/>
        <v>100000.00000000001</v>
      </c>
      <c r="L46" s="7">
        <f t="shared" si="3"/>
        <v>21500.000000000004</v>
      </c>
      <c r="M46" s="6">
        <f t="shared" si="7"/>
        <v>1687.7500000000005</v>
      </c>
    </row>
    <row r="47" spans="7:13" ht="12.75">
      <c r="G47" s="1">
        <v>44</v>
      </c>
      <c r="H47" s="2">
        <f t="shared" si="0"/>
        <v>-27.5</v>
      </c>
      <c r="I47" s="2">
        <v>-55</v>
      </c>
      <c r="J47" s="6">
        <f t="shared" si="5"/>
        <v>1573.0560038380893</v>
      </c>
      <c r="K47">
        <f t="shared" si="6"/>
        <v>100000.00000000001</v>
      </c>
      <c r="L47" s="7">
        <f t="shared" si="3"/>
        <v>22000.000000000004</v>
      </c>
      <c r="M47" s="6">
        <f t="shared" si="7"/>
        <v>1716.0000000000005</v>
      </c>
    </row>
    <row r="48" spans="7:13" ht="12.75">
      <c r="G48" s="1">
        <v>45</v>
      </c>
      <c r="H48" s="2">
        <f t="shared" si="0"/>
        <v>-27</v>
      </c>
      <c r="I48" s="2">
        <v>-54</v>
      </c>
      <c r="J48" s="6">
        <f t="shared" si="5"/>
        <v>1652.3756307643637</v>
      </c>
      <c r="K48">
        <f t="shared" si="6"/>
        <v>100000.00000000001</v>
      </c>
      <c r="L48" s="7">
        <f t="shared" si="3"/>
        <v>22500.000000000004</v>
      </c>
      <c r="M48" s="6">
        <f t="shared" si="7"/>
        <v>1743.7500000000005</v>
      </c>
    </row>
    <row r="49" spans="7:13" ht="12.75">
      <c r="G49" s="1">
        <v>46</v>
      </c>
      <c r="H49" s="2">
        <f t="shared" si="0"/>
        <v>-26.5</v>
      </c>
      <c r="I49" s="2">
        <v>-53</v>
      </c>
      <c r="J49" s="6">
        <f t="shared" si="5"/>
        <v>1735.624335483138</v>
      </c>
      <c r="K49">
        <f t="shared" si="6"/>
        <v>100000.00000000001</v>
      </c>
      <c r="L49" s="7">
        <f t="shared" si="3"/>
        <v>23000.000000000004</v>
      </c>
      <c r="M49" s="6">
        <f t="shared" si="7"/>
        <v>1771.0000000000007</v>
      </c>
    </row>
    <row r="50" spans="7:13" ht="12.75">
      <c r="G50" s="1">
        <v>47</v>
      </c>
      <c r="H50" s="2">
        <f t="shared" si="0"/>
        <v>-26</v>
      </c>
      <c r="I50" s="2">
        <v>-52</v>
      </c>
      <c r="J50" s="6">
        <f t="shared" si="5"/>
        <v>1822.9894678108585</v>
      </c>
      <c r="K50">
        <f t="shared" si="6"/>
        <v>100000.00000000001</v>
      </c>
      <c r="L50" s="7">
        <f t="shared" si="3"/>
        <v>23500.000000000004</v>
      </c>
      <c r="M50" s="6">
        <f t="shared" si="7"/>
        <v>1797.7500000000007</v>
      </c>
    </row>
    <row r="51" spans="7:13" ht="12.75">
      <c r="G51" s="1">
        <v>48</v>
      </c>
      <c r="H51" s="2">
        <f t="shared" si="0"/>
        <v>-25.5</v>
      </c>
      <c r="I51" s="2">
        <v>-51</v>
      </c>
      <c r="J51" s="6">
        <f t="shared" si="5"/>
        <v>1914.6665614537847</v>
      </c>
      <c r="K51">
        <f t="shared" si="6"/>
        <v>100000.00000000001</v>
      </c>
      <c r="L51" s="7">
        <f t="shared" si="3"/>
        <v>24000.000000000004</v>
      </c>
      <c r="M51" s="6">
        <f t="shared" si="7"/>
        <v>1824.0000000000007</v>
      </c>
    </row>
    <row r="52" spans="7:13" ht="12.75">
      <c r="G52" s="1">
        <v>49</v>
      </c>
      <c r="H52" s="2">
        <f t="shared" si="0"/>
        <v>-25</v>
      </c>
      <c r="I52" s="2">
        <v>-50</v>
      </c>
      <c r="J52" s="6">
        <f t="shared" si="5"/>
        <v>2010.8596136131473</v>
      </c>
      <c r="K52">
        <f t="shared" si="6"/>
        <v>100000.00000000001</v>
      </c>
      <c r="L52" s="7">
        <f t="shared" si="3"/>
        <v>24500.000000000004</v>
      </c>
      <c r="M52" s="6">
        <f t="shared" si="7"/>
        <v>1849.7500000000005</v>
      </c>
    </row>
    <row r="53" spans="7:13" ht="12.75">
      <c r="G53" s="1">
        <v>50</v>
      </c>
      <c r="H53" s="2">
        <f t="shared" si="0"/>
        <v>-24.5</v>
      </c>
      <c r="I53" s="2">
        <v>-49</v>
      </c>
      <c r="J53" s="6">
        <f t="shared" si="5"/>
        <v>2111.78136567361</v>
      </c>
      <c r="K53">
        <f t="shared" si="6"/>
        <v>100000.00000000001</v>
      </c>
      <c r="L53" s="7">
        <f t="shared" si="3"/>
        <v>25000.000000000004</v>
      </c>
      <c r="M53" s="6">
        <f t="shared" si="7"/>
        <v>1875.0000000000005</v>
      </c>
    </row>
    <row r="54" spans="7:13" ht="12.75">
      <c r="G54" s="1">
        <v>51</v>
      </c>
      <c r="H54" s="2">
        <f t="shared" si="0"/>
        <v>-24</v>
      </c>
      <c r="I54" s="2">
        <v>-48</v>
      </c>
      <c r="J54" s="6">
        <f t="shared" si="5"/>
        <v>2217.6535838595346</v>
      </c>
      <c r="K54">
        <f t="shared" si="6"/>
        <v>100000.00000000001</v>
      </c>
      <c r="L54" s="7">
        <f t="shared" si="3"/>
        <v>25500.000000000004</v>
      </c>
      <c r="M54" s="6">
        <f t="shared" si="7"/>
        <v>1899.7500000000005</v>
      </c>
    </row>
    <row r="55" spans="7:13" ht="12.75">
      <c r="G55" s="1">
        <v>52</v>
      </c>
      <c r="H55" s="2">
        <f t="shared" si="0"/>
        <v>-23.5</v>
      </c>
      <c r="I55" s="2">
        <v>-47</v>
      </c>
      <c r="J55" s="6">
        <f t="shared" si="5"/>
        <v>2328.7073385959593</v>
      </c>
      <c r="K55">
        <f t="shared" si="6"/>
        <v>100000.00000000001</v>
      </c>
      <c r="L55" s="7">
        <f t="shared" si="3"/>
        <v>26000.000000000004</v>
      </c>
      <c r="M55" s="6">
        <f t="shared" si="7"/>
        <v>1924.0000000000005</v>
      </c>
    </row>
    <row r="56" spans="7:13" ht="12.75">
      <c r="G56" s="1">
        <v>53</v>
      </c>
      <c r="H56" s="2">
        <f t="shared" si="0"/>
        <v>-23</v>
      </c>
      <c r="I56" s="2">
        <v>-46</v>
      </c>
      <c r="J56" s="6">
        <f t="shared" si="5"/>
        <v>2445.1832811512454</v>
      </c>
      <c r="K56">
        <f t="shared" si="6"/>
        <v>100000.00000000001</v>
      </c>
      <c r="L56" s="7">
        <f t="shared" si="3"/>
        <v>26500.000000000004</v>
      </c>
      <c r="M56" s="6">
        <f t="shared" si="7"/>
        <v>1947.7500000000007</v>
      </c>
    </row>
    <row r="57" spans="7:13" ht="12.75">
      <c r="G57" s="1">
        <v>54</v>
      </c>
      <c r="H57" s="2">
        <f t="shared" si="0"/>
        <v>-22.5</v>
      </c>
      <c r="I57" s="2">
        <v>-45</v>
      </c>
      <c r="J57" s="6">
        <f t="shared" si="5"/>
        <v>2567.3319159654707</v>
      </c>
      <c r="K57">
        <f t="shared" si="6"/>
        <v>100000.00000000001</v>
      </c>
      <c r="L57" s="7">
        <f t="shared" si="3"/>
        <v>27000.000000000004</v>
      </c>
      <c r="M57" s="6">
        <f t="shared" si="7"/>
        <v>1971.0000000000007</v>
      </c>
    </row>
    <row r="58" spans="7:13" ht="12.75">
      <c r="G58" s="1">
        <v>55</v>
      </c>
      <c r="H58" s="2">
        <f t="shared" si="0"/>
        <v>-22</v>
      </c>
      <c r="I58" s="2">
        <v>-44</v>
      </c>
      <c r="J58" s="6">
        <f t="shared" si="5"/>
        <v>2695.4138668822734</v>
      </c>
      <c r="K58">
        <f t="shared" si="6"/>
        <v>100000.00000000001</v>
      </c>
      <c r="L58" s="7">
        <f t="shared" si="3"/>
        <v>27500.000000000004</v>
      </c>
      <c r="M58" s="6">
        <f t="shared" si="7"/>
        <v>1993.7500000000007</v>
      </c>
    </row>
    <row r="59" spans="7:13" ht="12.75">
      <c r="G59" s="1">
        <v>56</v>
      </c>
      <c r="H59" s="2">
        <f t="shared" si="0"/>
        <v>-21.5</v>
      </c>
      <c r="I59" s="2">
        <v>-43</v>
      </c>
      <c r="J59" s="6">
        <f t="shared" si="5"/>
        <v>2829.7001353017417</v>
      </c>
      <c r="K59">
        <f t="shared" si="6"/>
        <v>100000.00000000001</v>
      </c>
      <c r="L59" s="7">
        <f t="shared" si="3"/>
        <v>28000.000000000004</v>
      </c>
      <c r="M59" s="6">
        <f t="shared" si="7"/>
        <v>2016.0000000000007</v>
      </c>
    </row>
    <row r="60" spans="7:13" ht="12.75">
      <c r="G60" s="1">
        <v>57</v>
      </c>
      <c r="H60" s="2">
        <f t="shared" si="0"/>
        <v>-21</v>
      </c>
      <c r="I60" s="2">
        <v>-42</v>
      </c>
      <c r="J60" s="6">
        <f t="shared" si="5"/>
        <v>2970.472348057648</v>
      </c>
      <c r="K60">
        <f t="shared" si="6"/>
        <v>100000.00000000001</v>
      </c>
      <c r="L60" s="7">
        <f t="shared" si="3"/>
        <v>28500.000000000004</v>
      </c>
      <c r="M60" s="6">
        <f t="shared" si="7"/>
        <v>2037.7500000000005</v>
      </c>
    </row>
    <row r="61" spans="7:13" ht="12.75">
      <c r="G61" s="1">
        <v>58</v>
      </c>
      <c r="H61" s="2">
        <f t="shared" si="0"/>
        <v>-20.5</v>
      </c>
      <c r="I61" s="2">
        <v>-41</v>
      </c>
      <c r="J61" s="6">
        <f t="shared" si="5"/>
        <v>3118.0229925938097</v>
      </c>
      <c r="K61">
        <f t="shared" si="6"/>
        <v>100000.00000000001</v>
      </c>
      <c r="L61" s="7">
        <f t="shared" si="3"/>
        <v>29000.000000000004</v>
      </c>
      <c r="M61" s="6">
        <f t="shared" si="7"/>
        <v>2059.0000000000005</v>
      </c>
    </row>
    <row r="62" spans="7:13" ht="12.75">
      <c r="G62" s="1">
        <v>59</v>
      </c>
      <c r="H62" s="2">
        <f t="shared" si="0"/>
        <v>-20</v>
      </c>
      <c r="I62" s="2">
        <v>-40</v>
      </c>
      <c r="J62" s="6">
        <f t="shared" si="5"/>
        <v>3272.65563677145</v>
      </c>
      <c r="K62">
        <f t="shared" si="6"/>
        <v>100000.00000000001</v>
      </c>
      <c r="L62" s="7">
        <f t="shared" si="3"/>
        <v>29500.000000000004</v>
      </c>
      <c r="M62" s="6">
        <f t="shared" si="7"/>
        <v>2079.7500000000005</v>
      </c>
    </row>
    <row r="63" spans="7:13" ht="12.75">
      <c r="G63" s="1">
        <v>60</v>
      </c>
      <c r="H63" s="2">
        <f t="shared" si="0"/>
        <v>-19.5</v>
      </c>
      <c r="I63" s="2">
        <v>-39</v>
      </c>
      <c r="J63" s="6">
        <f t="shared" si="5"/>
        <v>3434.685130382457</v>
      </c>
      <c r="K63">
        <f t="shared" si="6"/>
        <v>100000.00000000001</v>
      </c>
      <c r="L63" s="7">
        <f t="shared" si="3"/>
        <v>30000.000000000004</v>
      </c>
      <c r="M63" s="6">
        <f t="shared" si="7"/>
        <v>2100.0000000000005</v>
      </c>
    </row>
    <row r="64" spans="7:13" ht="12.75">
      <c r="G64" s="1">
        <v>61</v>
      </c>
      <c r="H64" s="2">
        <f t="shared" si="0"/>
        <v>-19</v>
      </c>
      <c r="I64" s="2">
        <v>-38</v>
      </c>
      <c r="J64" s="6">
        <f t="shared" si="5"/>
        <v>3604.4377851726326</v>
      </c>
      <c r="K64">
        <f t="shared" si="6"/>
        <v>100000.00000000001</v>
      </c>
      <c r="L64" s="7">
        <f t="shared" si="3"/>
        <v>30500.000000000004</v>
      </c>
      <c r="M64" s="6">
        <f t="shared" si="7"/>
        <v>2119.7500000000005</v>
      </c>
    </row>
    <row r="65" spans="7:13" ht="12.75">
      <c r="G65" s="1">
        <v>62</v>
      </c>
      <c r="H65" s="2">
        <f t="shared" si="0"/>
        <v>-18.5</v>
      </c>
      <c r="I65" s="2">
        <v>-37</v>
      </c>
      <c r="J65" s="6">
        <f t="shared" si="5"/>
        <v>3782.2515298950525</v>
      </c>
      <c r="K65">
        <f t="shared" si="6"/>
        <v>100000.00000000001</v>
      </c>
      <c r="L65" s="7">
        <f t="shared" si="3"/>
        <v>31000.000000000004</v>
      </c>
      <c r="M65" s="6">
        <f t="shared" si="7"/>
        <v>2139.0000000000005</v>
      </c>
    </row>
    <row r="66" spans="7:13" ht="12.75">
      <c r="G66" s="1">
        <v>63</v>
      </c>
      <c r="H66" s="2">
        <f aca="true" t="shared" si="8" ref="H66:H129">I66*Escala</f>
        <v>-18</v>
      </c>
      <c r="I66" s="2">
        <v>-36</v>
      </c>
      <c r="J66" s="6">
        <f t="shared" si="5"/>
        <v>3968.476036617603</v>
      </c>
      <c r="K66">
        <f t="shared" si="6"/>
        <v>100000.00000000001</v>
      </c>
      <c r="L66" s="7">
        <f aca="true" t="shared" si="9" ref="L66:L129">(K/200)*G66</f>
        <v>31500.000000000004</v>
      </c>
      <c r="M66" s="6">
        <f t="shared" si="7"/>
        <v>2157.7500000000005</v>
      </c>
    </row>
    <row r="67" spans="7:13" ht="12.75">
      <c r="G67" s="1">
        <v>64</v>
      </c>
      <c r="H67" s="2">
        <f t="shared" si="8"/>
        <v>-17.5</v>
      </c>
      <c r="I67" s="2">
        <v>-35</v>
      </c>
      <c r="J67" s="6">
        <f aca="true" t="shared" si="10" ref="J67:J98">K/(1+e^(b-r*t))</f>
        <v>4163.472814201632</v>
      </c>
      <c r="K67">
        <f aca="true" t="shared" si="11" ref="K67:K98">K</f>
        <v>100000.00000000001</v>
      </c>
      <c r="L67" s="7">
        <f t="shared" si="9"/>
        <v>32000.000000000004</v>
      </c>
      <c r="M67" s="6">
        <f aca="true" t="shared" si="12" ref="M67:M98">c_*(XX)*(K-(XX))</f>
        <v>2176.0000000000005</v>
      </c>
    </row>
    <row r="68" spans="7:13" ht="12.75">
      <c r="G68" s="1">
        <v>65</v>
      </c>
      <c r="H68" s="2">
        <f t="shared" si="8"/>
        <v>-17</v>
      </c>
      <c r="I68" s="2">
        <v>-34</v>
      </c>
      <c r="J68" s="6">
        <f t="shared" si="10"/>
        <v>4367.615264552429</v>
      </c>
      <c r="K68">
        <f t="shared" si="11"/>
        <v>100000.00000000001</v>
      </c>
      <c r="L68" s="7">
        <f t="shared" si="9"/>
        <v>32500.000000000004</v>
      </c>
      <c r="M68" s="6">
        <f t="shared" si="12"/>
        <v>2193.7500000000005</v>
      </c>
    </row>
    <row r="69" spans="7:13" ht="12.75">
      <c r="G69" s="1">
        <v>66</v>
      </c>
      <c r="H69" s="2">
        <f t="shared" si="8"/>
        <v>-16.5</v>
      </c>
      <c r="I69" s="2">
        <v>-33</v>
      </c>
      <c r="J69" s="6">
        <f t="shared" si="10"/>
        <v>4581.288696918862</v>
      </c>
      <c r="K69">
        <f t="shared" si="11"/>
        <v>100000.00000000001</v>
      </c>
      <c r="L69" s="7">
        <f t="shared" si="9"/>
        <v>33000.00000000001</v>
      </c>
      <c r="M69" s="6">
        <f t="shared" si="12"/>
        <v>2211.0000000000005</v>
      </c>
    </row>
    <row r="70" spans="7:13" ht="12.75">
      <c r="G70" s="1">
        <v>67</v>
      </c>
      <c r="H70" s="2">
        <f t="shared" si="8"/>
        <v>-16</v>
      </c>
      <c r="I70" s="2">
        <v>-32</v>
      </c>
      <c r="J70" s="6">
        <f t="shared" si="10"/>
        <v>4804.890295191686</v>
      </c>
      <c r="K70">
        <f t="shared" si="11"/>
        <v>100000.00000000001</v>
      </c>
      <c r="L70" s="7">
        <f t="shared" si="9"/>
        <v>33500.00000000001</v>
      </c>
      <c r="M70" s="6">
        <f t="shared" si="12"/>
        <v>2227.7500000000005</v>
      </c>
    </row>
    <row r="71" spans="7:13" ht="12.75">
      <c r="G71" s="1">
        <v>68</v>
      </c>
      <c r="H71" s="2">
        <f t="shared" si="8"/>
        <v>-15.5</v>
      </c>
      <c r="I71" s="2">
        <v>-31</v>
      </c>
      <c r="J71" s="6">
        <f t="shared" si="10"/>
        <v>5038.82903282105</v>
      </c>
      <c r="K71">
        <f t="shared" si="11"/>
        <v>100000.00000000001</v>
      </c>
      <c r="L71" s="7">
        <f t="shared" si="9"/>
        <v>34000.00000000001</v>
      </c>
      <c r="M71" s="6">
        <f t="shared" si="12"/>
        <v>2244</v>
      </c>
    </row>
    <row r="72" spans="7:13" ht="12.75">
      <c r="G72" s="1">
        <v>69</v>
      </c>
      <c r="H72" s="2">
        <f t="shared" si="8"/>
        <v>-15</v>
      </c>
      <c r="I72" s="2">
        <v>-30</v>
      </c>
      <c r="J72" s="6">
        <f t="shared" si="10"/>
        <v>5283.525529647363</v>
      </c>
      <c r="K72">
        <f t="shared" si="11"/>
        <v>100000.00000000001</v>
      </c>
      <c r="L72" s="7">
        <f t="shared" si="9"/>
        <v>34500.00000000001</v>
      </c>
      <c r="M72" s="6">
        <f t="shared" si="12"/>
        <v>2259.7500000000005</v>
      </c>
    </row>
    <row r="73" spans="7:13" ht="12.75">
      <c r="G73" s="1">
        <v>70</v>
      </c>
      <c r="H73" s="2">
        <f t="shared" si="8"/>
        <v>-14.5</v>
      </c>
      <c r="I73" s="2">
        <v>-29</v>
      </c>
      <c r="J73" s="6">
        <f t="shared" si="10"/>
        <v>5539.411844620511</v>
      </c>
      <c r="K73">
        <f t="shared" si="11"/>
        <v>100000.00000000001</v>
      </c>
      <c r="L73" s="7">
        <f t="shared" si="9"/>
        <v>35000.00000000001</v>
      </c>
      <c r="M73" s="6">
        <f t="shared" si="12"/>
        <v>2275.0000000000005</v>
      </c>
    </row>
    <row r="74" spans="7:13" ht="12.75">
      <c r="G74" s="1">
        <v>71</v>
      </c>
      <c r="H74" s="2">
        <f t="shared" si="8"/>
        <v>-14</v>
      </c>
      <c r="I74" s="2">
        <v>-28</v>
      </c>
      <c r="J74" s="6">
        <f t="shared" si="10"/>
        <v>5806.931198075789</v>
      </c>
      <c r="K74">
        <f t="shared" si="11"/>
        <v>100000.00000000001</v>
      </c>
      <c r="L74" s="7">
        <f t="shared" si="9"/>
        <v>35500.00000000001</v>
      </c>
      <c r="M74" s="6">
        <f t="shared" si="12"/>
        <v>2289.7500000000005</v>
      </c>
    </row>
    <row r="75" spans="7:13" ht="12.75">
      <c r="G75" s="1">
        <v>72</v>
      </c>
      <c r="H75" s="2">
        <f t="shared" si="8"/>
        <v>-13.5</v>
      </c>
      <c r="I75" s="2">
        <v>-27</v>
      </c>
      <c r="J75" s="6">
        <f t="shared" si="10"/>
        <v>6086.537616946964</v>
      </c>
      <c r="K75">
        <f t="shared" si="11"/>
        <v>100000.00000000001</v>
      </c>
      <c r="L75" s="7">
        <f t="shared" si="9"/>
        <v>36000.00000000001</v>
      </c>
      <c r="M75" s="6">
        <f t="shared" si="12"/>
        <v>2304.0000000000005</v>
      </c>
    </row>
    <row r="76" spans="7:13" ht="12.75">
      <c r="G76" s="1">
        <v>73</v>
      </c>
      <c r="H76" s="2">
        <f t="shared" si="8"/>
        <v>-13</v>
      </c>
      <c r="I76" s="2">
        <v>-26</v>
      </c>
      <c r="J76" s="6">
        <f t="shared" si="10"/>
        <v>6378.695496034455</v>
      </c>
      <c r="K76">
        <f t="shared" si="11"/>
        <v>100000.00000000001</v>
      </c>
      <c r="L76" s="7">
        <f t="shared" si="9"/>
        <v>36500.00000000001</v>
      </c>
      <c r="M76" s="6">
        <f t="shared" si="12"/>
        <v>2317.7500000000005</v>
      </c>
    </row>
    <row r="77" spans="7:13" ht="12.75">
      <c r="G77" s="1">
        <v>74</v>
      </c>
      <c r="H77" s="2">
        <f t="shared" si="8"/>
        <v>-12.5</v>
      </c>
      <c r="I77" s="2">
        <v>-25</v>
      </c>
      <c r="J77" s="6">
        <f t="shared" si="10"/>
        <v>6683.87906821803</v>
      </c>
      <c r="K77">
        <f t="shared" si="11"/>
        <v>100000.00000000001</v>
      </c>
      <c r="L77" s="7">
        <f t="shared" si="9"/>
        <v>37000.00000000001</v>
      </c>
      <c r="M77" s="6">
        <f t="shared" si="12"/>
        <v>2331.0000000000005</v>
      </c>
    </row>
    <row r="78" spans="7:13" ht="12.75">
      <c r="G78" s="1">
        <v>75</v>
      </c>
      <c r="H78" s="2">
        <f t="shared" si="8"/>
        <v>-12</v>
      </c>
      <c r="I78" s="2">
        <v>-24</v>
      </c>
      <c r="J78" s="6">
        <f t="shared" si="10"/>
        <v>7002.57177631685</v>
      </c>
      <c r="K78">
        <f t="shared" si="11"/>
        <v>100000.00000000001</v>
      </c>
      <c r="L78" s="7">
        <f t="shared" si="9"/>
        <v>37500.00000000001</v>
      </c>
      <c r="M78" s="6">
        <f t="shared" si="12"/>
        <v>2343.7500000000005</v>
      </c>
    </row>
    <row r="79" spans="7:13" ht="12.75">
      <c r="G79" s="1">
        <v>76</v>
      </c>
      <c r="H79" s="2">
        <f t="shared" si="8"/>
        <v>-11.5</v>
      </c>
      <c r="I79" s="2">
        <v>-23</v>
      </c>
      <c r="J79" s="6">
        <f t="shared" si="10"/>
        <v>7335.265539165713</v>
      </c>
      <c r="K79">
        <f t="shared" si="11"/>
        <v>100000.00000000001</v>
      </c>
      <c r="L79" s="7">
        <f t="shared" si="9"/>
        <v>38000.00000000001</v>
      </c>
      <c r="M79" s="6">
        <f t="shared" si="12"/>
        <v>2356.0000000000005</v>
      </c>
    </row>
    <row r="80" spans="7:13" ht="12.75">
      <c r="G80" s="1">
        <v>77</v>
      </c>
      <c r="H80" s="2">
        <f t="shared" si="8"/>
        <v>-11</v>
      </c>
      <c r="I80" s="2">
        <v>-22</v>
      </c>
      <c r="J80" s="6">
        <f t="shared" si="10"/>
        <v>7682.45990440528</v>
      </c>
      <c r="K80">
        <f t="shared" si="11"/>
        <v>100000.00000000001</v>
      </c>
      <c r="L80" s="7">
        <f t="shared" si="9"/>
        <v>38500.00000000001</v>
      </c>
      <c r="M80" s="6">
        <f t="shared" si="12"/>
        <v>2367.7500000000005</v>
      </c>
    </row>
    <row r="81" spans="7:13" ht="12.75">
      <c r="G81" s="1">
        <v>78</v>
      </c>
      <c r="H81" s="2">
        <f t="shared" si="8"/>
        <v>-10.5</v>
      </c>
      <c r="I81" s="2">
        <v>-21</v>
      </c>
      <c r="J81" s="6">
        <f t="shared" si="10"/>
        <v>8044.661080487623</v>
      </c>
      <c r="K81">
        <f t="shared" si="11"/>
        <v>100000.00000000001</v>
      </c>
      <c r="L81" s="7">
        <f t="shared" si="9"/>
        <v>39000.00000000001</v>
      </c>
      <c r="M81" s="6">
        <f t="shared" si="12"/>
        <v>2379.000000000001</v>
      </c>
    </row>
    <row r="82" spans="7:13" ht="12.75">
      <c r="G82" s="1">
        <v>79</v>
      </c>
      <c r="H82" s="2">
        <f t="shared" si="8"/>
        <v>-10</v>
      </c>
      <c r="I82" s="2">
        <v>-20</v>
      </c>
      <c r="J82" s="6">
        <f t="shared" si="10"/>
        <v>8422.380840489535</v>
      </c>
      <c r="K82">
        <f t="shared" si="11"/>
        <v>100000.00000000001</v>
      </c>
      <c r="L82" s="7">
        <f t="shared" si="9"/>
        <v>39500.00000000001</v>
      </c>
      <c r="M82" s="6">
        <f t="shared" si="12"/>
        <v>2389.750000000001</v>
      </c>
    </row>
    <row r="83" spans="7:13" ht="12.75">
      <c r="G83" s="1">
        <v>80</v>
      </c>
      <c r="H83" s="2">
        <f t="shared" si="8"/>
        <v>-9.5</v>
      </c>
      <c r="I83" s="2">
        <v>-19</v>
      </c>
      <c r="J83" s="6">
        <f t="shared" si="10"/>
        <v>8816.135290517874</v>
      </c>
      <c r="K83">
        <f t="shared" si="11"/>
        <v>100000.00000000001</v>
      </c>
      <c r="L83" s="7">
        <f t="shared" si="9"/>
        <v>40000.00000000001</v>
      </c>
      <c r="M83" s="6">
        <f t="shared" si="12"/>
        <v>2400.000000000001</v>
      </c>
    </row>
    <row r="84" spans="7:13" ht="12.75">
      <c r="G84" s="1">
        <v>81</v>
      </c>
      <c r="H84" s="2">
        <f t="shared" si="8"/>
        <v>-9</v>
      </c>
      <c r="I84" s="2">
        <v>-18</v>
      </c>
      <c r="J84" s="6">
        <f t="shared" si="10"/>
        <v>9226.443495797608</v>
      </c>
      <c r="K84">
        <f t="shared" si="11"/>
        <v>100000.00000000001</v>
      </c>
      <c r="L84" s="7">
        <f t="shared" si="9"/>
        <v>40500.00000000001</v>
      </c>
      <c r="M84" s="6">
        <f t="shared" si="12"/>
        <v>2409.750000000001</v>
      </c>
    </row>
    <row r="85" spans="7:13" ht="12.75">
      <c r="G85" s="1">
        <v>82</v>
      </c>
      <c r="H85" s="2">
        <f t="shared" si="8"/>
        <v>-8.5</v>
      </c>
      <c r="I85" s="2">
        <v>-17</v>
      </c>
      <c r="J85" s="6">
        <f t="shared" si="10"/>
        <v>9653.825957969511</v>
      </c>
      <c r="K85">
        <f t="shared" si="11"/>
        <v>100000.00000000001</v>
      </c>
      <c r="L85" s="7">
        <f t="shared" si="9"/>
        <v>41000.00000000001</v>
      </c>
      <c r="M85" s="6">
        <f t="shared" si="12"/>
        <v>2419.000000000001</v>
      </c>
    </row>
    <row r="86" spans="7:13" ht="12.75">
      <c r="G86" s="1">
        <v>83</v>
      </c>
      <c r="H86" s="2">
        <f t="shared" si="8"/>
        <v>-8</v>
      </c>
      <c r="I86" s="2">
        <v>-16</v>
      </c>
      <c r="J86" s="6">
        <f t="shared" si="10"/>
        <v>10098.80293770446</v>
      </c>
      <c r="K86">
        <f t="shared" si="11"/>
        <v>100000.00000000001</v>
      </c>
      <c r="L86" s="7">
        <f t="shared" si="9"/>
        <v>41500.00000000001</v>
      </c>
      <c r="M86" s="6">
        <f t="shared" si="12"/>
        <v>2427.7500000000005</v>
      </c>
    </row>
    <row r="87" spans="7:13" ht="12.75">
      <c r="G87" s="1">
        <v>84</v>
      </c>
      <c r="H87" s="2">
        <f t="shared" si="8"/>
        <v>-7.5</v>
      </c>
      <c r="I87" s="2">
        <v>-15</v>
      </c>
      <c r="J87" s="6">
        <f t="shared" si="10"/>
        <v>10561.892617480473</v>
      </c>
      <c r="K87">
        <f t="shared" si="11"/>
        <v>100000.00000000001</v>
      </c>
      <c r="L87" s="7">
        <f t="shared" si="9"/>
        <v>42000.00000000001</v>
      </c>
      <c r="M87" s="6">
        <f t="shared" si="12"/>
        <v>2436.0000000000005</v>
      </c>
    </row>
    <row r="88" spans="7:13" ht="12.75">
      <c r="G88" s="1">
        <v>85</v>
      </c>
      <c r="H88" s="2">
        <f t="shared" si="8"/>
        <v>-7</v>
      </c>
      <c r="I88" s="2">
        <v>-14</v>
      </c>
      <c r="J88" s="6">
        <f t="shared" si="10"/>
        <v>11043.60910028149</v>
      </c>
      <c r="K88">
        <f t="shared" si="11"/>
        <v>100000.00000000001</v>
      </c>
      <c r="L88" s="7">
        <f t="shared" si="9"/>
        <v>42500.00000000001</v>
      </c>
      <c r="M88" s="6">
        <f t="shared" si="12"/>
        <v>2443.7500000000005</v>
      </c>
    </row>
    <row r="89" spans="7:13" ht="12.75">
      <c r="G89" s="1">
        <v>86</v>
      </c>
      <c r="H89" s="2">
        <f t="shared" si="8"/>
        <v>-6.5</v>
      </c>
      <c r="I89" s="2">
        <v>-13</v>
      </c>
      <c r="J89" s="6">
        <f t="shared" si="10"/>
        <v>11544.460241076207</v>
      </c>
      <c r="K89">
        <f t="shared" si="11"/>
        <v>100000.00000000001</v>
      </c>
      <c r="L89" s="7">
        <f t="shared" si="9"/>
        <v>43000.00000000001</v>
      </c>
      <c r="M89" s="6">
        <f t="shared" si="12"/>
        <v>2451.0000000000005</v>
      </c>
    </row>
    <row r="90" spans="7:13" ht="12.75">
      <c r="G90" s="1">
        <v>87</v>
      </c>
      <c r="H90" s="2">
        <f t="shared" si="8"/>
        <v>-6</v>
      </c>
      <c r="I90" s="2">
        <v>-12</v>
      </c>
      <c r="J90" s="6">
        <f t="shared" si="10"/>
        <v>12064.945309234696</v>
      </c>
      <c r="K90">
        <f t="shared" si="11"/>
        <v>100000.00000000001</v>
      </c>
      <c r="L90" s="7">
        <f t="shared" si="9"/>
        <v>43500.00000000001</v>
      </c>
      <c r="M90" s="6">
        <f t="shared" si="12"/>
        <v>2457.7500000000005</v>
      </c>
    </row>
    <row r="91" spans="7:13" ht="12.75">
      <c r="G91" s="1">
        <v>88</v>
      </c>
      <c r="H91" s="2">
        <f t="shared" si="8"/>
        <v>-5.5</v>
      </c>
      <c r="I91" s="2">
        <v>-11</v>
      </c>
      <c r="J91" s="6">
        <f t="shared" si="10"/>
        <v>12605.552481549532</v>
      </c>
      <c r="K91">
        <f t="shared" si="11"/>
        <v>100000.00000000001</v>
      </c>
      <c r="L91" s="7">
        <f t="shared" si="9"/>
        <v>44000.00000000001</v>
      </c>
      <c r="M91" s="6">
        <f t="shared" si="12"/>
        <v>2464.0000000000005</v>
      </c>
    </row>
    <row r="92" spans="7:13" ht="12.75">
      <c r="G92" s="1">
        <v>89</v>
      </c>
      <c r="H92" s="2">
        <f t="shared" si="8"/>
        <v>-5</v>
      </c>
      <c r="I92" s="2">
        <v>-10</v>
      </c>
      <c r="J92" s="6">
        <f t="shared" si="10"/>
        <v>13166.756167255158</v>
      </c>
      <c r="K92">
        <f t="shared" si="11"/>
        <v>100000.00000000001</v>
      </c>
      <c r="L92" s="7">
        <f t="shared" si="9"/>
        <v>44500.00000000001</v>
      </c>
      <c r="M92" s="6">
        <f t="shared" si="12"/>
        <v>2469.7500000000005</v>
      </c>
    </row>
    <row r="93" spans="7:13" ht="12.75">
      <c r="G93" s="1">
        <v>90</v>
      </c>
      <c r="H93" s="2">
        <f t="shared" si="8"/>
        <v>-4.5</v>
      </c>
      <c r="I93" s="2">
        <v>-9</v>
      </c>
      <c r="J93" s="6">
        <f t="shared" si="10"/>
        <v>13749.014168389758</v>
      </c>
      <c r="K93">
        <f t="shared" si="11"/>
        <v>100000.00000000001</v>
      </c>
      <c r="L93" s="7">
        <f t="shared" si="9"/>
        <v>45000.00000000001</v>
      </c>
      <c r="M93" s="6">
        <f t="shared" si="12"/>
        <v>2475.0000000000005</v>
      </c>
    </row>
    <row r="94" spans="7:13" ht="12.75">
      <c r="G94" s="1">
        <v>91</v>
      </c>
      <c r="H94" s="2">
        <f t="shared" si="8"/>
        <v>-4</v>
      </c>
      <c r="I94" s="2">
        <v>-8</v>
      </c>
      <c r="J94" s="6">
        <f t="shared" si="10"/>
        <v>14352.764681018185</v>
      </c>
      <c r="K94">
        <f t="shared" si="11"/>
        <v>100000.00000000001</v>
      </c>
      <c r="L94" s="7">
        <f t="shared" si="9"/>
        <v>45500.00000000001</v>
      </c>
      <c r="M94" s="6">
        <f t="shared" si="12"/>
        <v>2479.7500000000005</v>
      </c>
    </row>
    <row r="95" spans="7:13" ht="12.75">
      <c r="G95" s="1">
        <v>92</v>
      </c>
      <c r="H95" s="2">
        <f t="shared" si="8"/>
        <v>-3.5</v>
      </c>
      <c r="I95" s="2">
        <v>-7</v>
      </c>
      <c r="J95" s="6">
        <f t="shared" si="10"/>
        <v>14978.423145230065</v>
      </c>
      <c r="K95">
        <f t="shared" si="11"/>
        <v>100000.00000000001</v>
      </c>
      <c r="L95" s="7">
        <f t="shared" si="9"/>
        <v>46000.00000000001</v>
      </c>
      <c r="M95" s="6">
        <f t="shared" si="12"/>
        <v>2484.0000000000005</v>
      </c>
    </row>
    <row r="96" spans="7:13" ht="12.75">
      <c r="G96" s="1">
        <v>93</v>
      </c>
      <c r="H96" s="2">
        <f t="shared" si="8"/>
        <v>-3</v>
      </c>
      <c r="I96" s="2">
        <v>-6</v>
      </c>
      <c r="J96" s="6">
        <f t="shared" si="10"/>
        <v>15626.37895443469</v>
      </c>
      <c r="K96">
        <f t="shared" si="11"/>
        <v>100000.00000000001</v>
      </c>
      <c r="L96" s="7">
        <f t="shared" si="9"/>
        <v>46500.00000000001</v>
      </c>
      <c r="M96" s="6">
        <f t="shared" si="12"/>
        <v>2487.750000000001</v>
      </c>
    </row>
    <row r="97" spans="7:13" ht="12.75">
      <c r="G97" s="1">
        <v>94</v>
      </c>
      <c r="H97" s="2">
        <f t="shared" si="8"/>
        <v>-2.5</v>
      </c>
      <c r="I97" s="2">
        <v>-5</v>
      </c>
      <c r="J97" s="6">
        <f t="shared" si="10"/>
        <v>16296.992037279026</v>
      </c>
      <c r="K97">
        <f t="shared" si="11"/>
        <v>100000.00000000001</v>
      </c>
      <c r="L97" s="7">
        <f t="shared" si="9"/>
        <v>47000.00000000001</v>
      </c>
      <c r="M97" s="6">
        <f t="shared" si="12"/>
        <v>2491.000000000001</v>
      </c>
    </row>
    <row r="98" spans="7:13" ht="12.75">
      <c r="G98" s="1">
        <v>95</v>
      </c>
      <c r="H98" s="2">
        <f t="shared" si="8"/>
        <v>-2</v>
      </c>
      <c r="I98" s="2">
        <v>-4</v>
      </c>
      <c r="J98" s="6">
        <f t="shared" si="10"/>
        <v>16990.589328495524</v>
      </c>
      <c r="K98">
        <f t="shared" si="11"/>
        <v>100000.00000000001</v>
      </c>
      <c r="L98" s="7">
        <f t="shared" si="9"/>
        <v>47500.00000000001</v>
      </c>
      <c r="M98" s="6">
        <f t="shared" si="12"/>
        <v>2493.750000000001</v>
      </c>
    </row>
    <row r="99" spans="7:13" ht="12.75">
      <c r="G99" s="1">
        <v>96</v>
      </c>
      <c r="H99" s="2">
        <f t="shared" si="8"/>
        <v>-1.5</v>
      </c>
      <c r="I99" s="2">
        <v>-3</v>
      </c>
      <c r="J99" s="6">
        <f aca="true" t="shared" si="13" ref="J99:J130">K/(1+e^(b-r*t))</f>
        <v>17707.46114811295</v>
      </c>
      <c r="K99">
        <f aca="true" t="shared" si="14" ref="K99:K130">K</f>
        <v>100000.00000000001</v>
      </c>
      <c r="L99" s="7">
        <f t="shared" si="9"/>
        <v>48000.00000000001</v>
      </c>
      <c r="M99" s="6">
        <f aca="true" t="shared" si="15" ref="M99:M130">c_*(XX)*(K-(XX))</f>
        <v>2496.000000000001</v>
      </c>
    </row>
    <row r="100" spans="5:13" ht="12.75">
      <c r="E100" s="6"/>
      <c r="G100" s="1">
        <v>97</v>
      </c>
      <c r="H100" s="2">
        <f t="shared" si="8"/>
        <v>-1</v>
      </c>
      <c r="I100" s="2">
        <v>-2</v>
      </c>
      <c r="J100" s="6">
        <f t="shared" si="13"/>
        <v>18447.85751169926</v>
      </c>
      <c r="K100">
        <f t="shared" si="14"/>
        <v>100000.00000000001</v>
      </c>
      <c r="L100" s="7">
        <f t="shared" si="9"/>
        <v>48500.00000000001</v>
      </c>
      <c r="M100" s="6">
        <f t="shared" si="15"/>
        <v>2497.750000000001</v>
      </c>
    </row>
    <row r="101" spans="7:13" ht="12.75">
      <c r="G101" s="1">
        <v>98</v>
      </c>
      <c r="H101" s="2">
        <f t="shared" si="8"/>
        <v>-0.5</v>
      </c>
      <c r="I101" s="2">
        <v>-1</v>
      </c>
      <c r="J101" s="6">
        <f t="shared" si="13"/>
        <v>19211.984397604687</v>
      </c>
      <c r="K101">
        <f t="shared" si="14"/>
        <v>100000.00000000001</v>
      </c>
      <c r="L101" s="7">
        <f t="shared" si="9"/>
        <v>49000.00000000001</v>
      </c>
      <c r="M101" s="6">
        <f t="shared" si="15"/>
        <v>2499.0000000000005</v>
      </c>
    </row>
    <row r="102" spans="7:13" ht="12.75">
      <c r="G102" s="1">
        <v>99</v>
      </c>
      <c r="H102" s="2">
        <f t="shared" si="8"/>
        <v>0</v>
      </c>
      <c r="I102" s="2">
        <v>0</v>
      </c>
      <c r="J102" s="6">
        <f t="shared" si="13"/>
        <v>20000.0000004818</v>
      </c>
      <c r="K102">
        <f t="shared" si="14"/>
        <v>100000.00000000001</v>
      </c>
      <c r="L102" s="7">
        <f t="shared" si="9"/>
        <v>49500.00000000001</v>
      </c>
      <c r="M102" s="6">
        <f t="shared" si="15"/>
        <v>2499.7500000000005</v>
      </c>
    </row>
    <row r="103" spans="7:13" ht="12.75">
      <c r="G103" s="1">
        <v>100</v>
      </c>
      <c r="H103" s="2">
        <f t="shared" si="8"/>
        <v>0.5</v>
      </c>
      <c r="I103" s="2">
        <v>1</v>
      </c>
      <c r="J103" s="6">
        <f t="shared" si="13"/>
        <v>20812.011003614723</v>
      </c>
      <c r="K103">
        <f t="shared" si="14"/>
        <v>100000.00000000001</v>
      </c>
      <c r="L103" s="7">
        <f t="shared" si="9"/>
        <v>50000.00000000001</v>
      </c>
      <c r="M103" s="6">
        <f t="shared" si="15"/>
        <v>2500.0000000000005</v>
      </c>
    </row>
    <row r="104" spans="7:13" ht="12.75">
      <c r="G104" s="1">
        <v>101</v>
      </c>
      <c r="H104" s="2">
        <f t="shared" si="8"/>
        <v>1</v>
      </c>
      <c r="I104" s="2">
        <v>2</v>
      </c>
      <c r="J104" s="6">
        <f t="shared" si="13"/>
        <v>21648.068905720927</v>
      </c>
      <c r="K104">
        <f t="shared" si="14"/>
        <v>100000.00000000001</v>
      </c>
      <c r="L104" s="7">
        <f t="shared" si="9"/>
        <v>50500.00000000001</v>
      </c>
      <c r="M104" s="6">
        <f t="shared" si="15"/>
        <v>2499.7500000000005</v>
      </c>
    </row>
    <row r="105" spans="7:13" ht="12.75">
      <c r="G105" s="1">
        <v>102</v>
      </c>
      <c r="H105" s="2">
        <f t="shared" si="8"/>
        <v>1.5</v>
      </c>
      <c r="I105" s="2">
        <v>3</v>
      </c>
      <c r="J105" s="6">
        <f t="shared" si="13"/>
        <v>22508.1664408188</v>
      </c>
      <c r="K105">
        <f t="shared" si="14"/>
        <v>100000.00000000001</v>
      </c>
      <c r="L105" s="7">
        <f t="shared" si="9"/>
        <v>51000.00000000001</v>
      </c>
      <c r="M105" s="6">
        <f t="shared" si="15"/>
        <v>2499.0000000000005</v>
      </c>
    </row>
    <row r="106" spans="7:13" ht="12.75">
      <c r="G106" s="1">
        <v>103</v>
      </c>
      <c r="H106" s="2">
        <f t="shared" si="8"/>
        <v>2</v>
      </c>
      <c r="I106" s="2">
        <v>4</v>
      </c>
      <c r="J106" s="6">
        <f t="shared" si="13"/>
        <v>23392.234132397367</v>
      </c>
      <c r="K106">
        <f t="shared" si="14"/>
        <v>100000.00000000001</v>
      </c>
      <c r="L106" s="7">
        <f t="shared" si="9"/>
        <v>51500.00000000001</v>
      </c>
      <c r="M106" s="6">
        <f t="shared" si="15"/>
        <v>2497.7500000000005</v>
      </c>
    </row>
    <row r="107" spans="7:13" ht="12.75">
      <c r="G107" s="1">
        <v>104</v>
      </c>
      <c r="H107" s="2">
        <f t="shared" si="8"/>
        <v>2.5</v>
      </c>
      <c r="I107" s="2">
        <v>5</v>
      </c>
      <c r="J107" s="6">
        <f t="shared" si="13"/>
        <v>24300.137025393342</v>
      </c>
      <c r="K107">
        <f t="shared" si="14"/>
        <v>100000.00000000001</v>
      </c>
      <c r="L107" s="7">
        <f t="shared" si="9"/>
        <v>52000.00000000001</v>
      </c>
      <c r="M107" s="6">
        <f t="shared" si="15"/>
        <v>2496.0000000000005</v>
      </c>
    </row>
    <row r="108" spans="7:13" ht="12.75">
      <c r="G108" s="1">
        <v>105</v>
      </c>
      <c r="H108" s="2">
        <f t="shared" si="8"/>
        <v>3</v>
      </c>
      <c r="I108" s="2">
        <v>6</v>
      </c>
      <c r="J108" s="6">
        <f t="shared" si="13"/>
        <v>25231.671641282675</v>
      </c>
      <c r="K108">
        <f t="shared" si="14"/>
        <v>100000.00000000001</v>
      </c>
      <c r="L108" s="7">
        <f t="shared" si="9"/>
        <v>52500.00000000001</v>
      </c>
      <c r="M108" s="6">
        <f t="shared" si="15"/>
        <v>2493.7500000000005</v>
      </c>
    </row>
    <row r="109" spans="7:13" ht="12.75">
      <c r="G109" s="1">
        <v>106</v>
      </c>
      <c r="H109" s="2">
        <f t="shared" si="8"/>
        <v>3.5</v>
      </c>
      <c r="I109" s="2">
        <v>7</v>
      </c>
      <c r="J109" s="6">
        <f t="shared" si="13"/>
        <v>26186.563202837602</v>
      </c>
      <c r="K109">
        <f t="shared" si="14"/>
        <v>100000.00000000001</v>
      </c>
      <c r="L109" s="7">
        <f t="shared" si="9"/>
        <v>53000.00000000001</v>
      </c>
      <c r="M109" s="6">
        <f t="shared" si="15"/>
        <v>2491.0000000000005</v>
      </c>
    </row>
    <row r="110" spans="7:13" ht="12.75">
      <c r="G110" s="1">
        <v>107</v>
      </c>
      <c r="H110" s="2">
        <f t="shared" si="8"/>
        <v>4</v>
      </c>
      <c r="I110" s="2">
        <v>8</v>
      </c>
      <c r="J110" s="6">
        <f t="shared" si="13"/>
        <v>27164.463175696146</v>
      </c>
      <c r="K110">
        <f t="shared" si="14"/>
        <v>100000.00000000001</v>
      </c>
      <c r="L110" s="7">
        <f t="shared" si="9"/>
        <v>53500.00000000001</v>
      </c>
      <c r="M110" s="6">
        <f t="shared" si="15"/>
        <v>2487.7500000000005</v>
      </c>
    </row>
    <row r="111" spans="7:13" ht="12.75">
      <c r="G111" s="1">
        <v>108</v>
      </c>
      <c r="H111" s="2">
        <f t="shared" si="8"/>
        <v>4.5</v>
      </c>
      <c r="I111" s="2">
        <v>9</v>
      </c>
      <c r="J111" s="6">
        <f t="shared" si="13"/>
        <v>28164.94717375523</v>
      </c>
      <c r="K111">
        <f t="shared" si="14"/>
        <v>100000.00000000001</v>
      </c>
      <c r="L111" s="7">
        <f t="shared" si="9"/>
        <v>54000.00000000001</v>
      </c>
      <c r="M111" s="6">
        <f t="shared" si="15"/>
        <v>2484.000000000001</v>
      </c>
    </row>
    <row r="112" spans="7:13" ht="12.75">
      <c r="G112" s="1">
        <v>109</v>
      </c>
      <c r="H112" s="2">
        <f t="shared" si="8"/>
        <v>5</v>
      </c>
      <c r="I112" s="2">
        <v>10</v>
      </c>
      <c r="J112" s="6">
        <f t="shared" si="13"/>
        <v>29187.513274455734</v>
      </c>
      <c r="K112">
        <f t="shared" si="14"/>
        <v>100000.00000000001</v>
      </c>
      <c r="L112" s="7">
        <f t="shared" si="9"/>
        <v>54500.00000000001</v>
      </c>
      <c r="M112" s="6">
        <f t="shared" si="15"/>
        <v>2479.750000000001</v>
      </c>
    </row>
    <row r="113" spans="7:13" ht="12.75">
      <c r="G113" s="1">
        <v>110</v>
      </c>
      <c r="H113" s="2">
        <f t="shared" si="8"/>
        <v>5.5</v>
      </c>
      <c r="I113" s="2">
        <v>11</v>
      </c>
      <c r="J113" s="6">
        <f t="shared" si="13"/>
        <v>30231.58078821511</v>
      </c>
      <c r="K113">
        <f t="shared" si="14"/>
        <v>100000.00000000001</v>
      </c>
      <c r="L113" s="7">
        <f t="shared" si="9"/>
        <v>55000.00000000001</v>
      </c>
      <c r="M113" s="6">
        <f t="shared" si="15"/>
        <v>2475.000000000001</v>
      </c>
    </row>
    <row r="114" spans="7:13" ht="12.75">
      <c r="G114" s="1">
        <v>111</v>
      </c>
      <c r="H114" s="2">
        <f t="shared" si="8"/>
        <v>6</v>
      </c>
      <c r="I114" s="2">
        <v>12</v>
      </c>
      <c r="J114" s="6">
        <f t="shared" si="13"/>
        <v>31296.489523533506</v>
      </c>
      <c r="K114">
        <f t="shared" si="14"/>
        <v>100000.00000000001</v>
      </c>
      <c r="L114" s="7">
        <f t="shared" si="9"/>
        <v>55500.00000000001</v>
      </c>
      <c r="M114" s="6">
        <f t="shared" si="15"/>
        <v>2469.750000000001</v>
      </c>
    </row>
    <row r="115" spans="7:13" ht="12.75">
      <c r="G115" s="1">
        <v>112</v>
      </c>
      <c r="H115" s="2">
        <f t="shared" si="8"/>
        <v>6.5</v>
      </c>
      <c r="I115" s="2">
        <v>13</v>
      </c>
      <c r="J115" s="6">
        <f t="shared" si="13"/>
        <v>32381.49958562499</v>
      </c>
      <c r="K115">
        <f t="shared" si="14"/>
        <v>100000.00000000001</v>
      </c>
      <c r="L115" s="7">
        <f t="shared" si="9"/>
        <v>56000.00000000001</v>
      </c>
      <c r="M115" s="6">
        <f t="shared" si="15"/>
        <v>2464.000000000001</v>
      </c>
    </row>
    <row r="116" spans="7:13" ht="12.75">
      <c r="G116" s="1">
        <v>113</v>
      </c>
      <c r="H116" s="2">
        <f t="shared" si="8"/>
        <v>7</v>
      </c>
      <c r="I116" s="2">
        <v>14</v>
      </c>
      <c r="J116" s="6">
        <f t="shared" si="13"/>
        <v>33485.791741800356</v>
      </c>
      <c r="K116">
        <f t="shared" si="14"/>
        <v>100000.00000000001</v>
      </c>
      <c r="L116" s="7">
        <f t="shared" si="9"/>
        <v>56500.00000000001</v>
      </c>
      <c r="M116" s="6">
        <f t="shared" si="15"/>
        <v>2457.7500000000005</v>
      </c>
    </row>
    <row r="117" spans="7:13" ht="12.75">
      <c r="G117" s="1">
        <v>114</v>
      </c>
      <c r="H117" s="2">
        <f t="shared" si="8"/>
        <v>7.5</v>
      </c>
      <c r="I117" s="2">
        <v>15</v>
      </c>
      <c r="J117" s="6">
        <f t="shared" si="13"/>
        <v>34608.46838127213</v>
      </c>
      <c r="K117">
        <f t="shared" si="14"/>
        <v>100000.00000000001</v>
      </c>
      <c r="L117" s="7">
        <f t="shared" si="9"/>
        <v>57000.00000000001</v>
      </c>
      <c r="M117" s="6">
        <f t="shared" si="15"/>
        <v>2451.0000000000005</v>
      </c>
    </row>
    <row r="118" spans="7:13" ht="12.75">
      <c r="G118" s="1">
        <v>115</v>
      </c>
      <c r="H118" s="2">
        <f t="shared" si="8"/>
        <v>8</v>
      </c>
      <c r="I118" s="2">
        <v>16</v>
      </c>
      <c r="J118" s="6">
        <f t="shared" si="13"/>
        <v>35748.55509061121</v>
      </c>
      <c r="K118">
        <f t="shared" si="14"/>
        <v>100000.00000000001</v>
      </c>
      <c r="L118" s="7">
        <f t="shared" si="9"/>
        <v>57500.00000000001</v>
      </c>
      <c r="M118" s="6">
        <f t="shared" si="15"/>
        <v>2443.7500000000005</v>
      </c>
    </row>
    <row r="119" spans="7:13" ht="12.75">
      <c r="G119" s="1">
        <v>116</v>
      </c>
      <c r="H119" s="2">
        <f t="shared" si="8"/>
        <v>8.5</v>
      </c>
      <c r="I119" s="2">
        <v>17</v>
      </c>
      <c r="J119" s="6">
        <f t="shared" si="13"/>
        <v>36905.002858832755</v>
      </c>
      <c r="K119">
        <f t="shared" si="14"/>
        <v>100000.00000000001</v>
      </c>
      <c r="L119" s="7">
        <f t="shared" si="9"/>
        <v>58000.00000000001</v>
      </c>
      <c r="M119" s="6">
        <f t="shared" si="15"/>
        <v>2436.0000000000005</v>
      </c>
    </row>
    <row r="120" spans="7:13" ht="12.75">
      <c r="G120" s="1">
        <v>117</v>
      </c>
      <c r="H120" s="2">
        <f t="shared" si="8"/>
        <v>9</v>
      </c>
      <c r="I120" s="2">
        <v>18</v>
      </c>
      <c r="J120" s="6">
        <f t="shared" si="13"/>
        <v>38076.690918128406</v>
      </c>
      <c r="K120">
        <f t="shared" si="14"/>
        <v>100000.00000000001</v>
      </c>
      <c r="L120" s="7">
        <f t="shared" si="9"/>
        <v>58500.00000000001</v>
      </c>
      <c r="M120" s="6">
        <f t="shared" si="15"/>
        <v>2427.7500000000005</v>
      </c>
    </row>
    <row r="121" spans="7:13" ht="12.75">
      <c r="G121" s="1">
        <v>118</v>
      </c>
      <c r="H121" s="2">
        <f t="shared" si="8"/>
        <v>9.5</v>
      </c>
      <c r="I121" s="2">
        <v>19</v>
      </c>
      <c r="J121" s="6">
        <f t="shared" si="13"/>
        <v>39262.43021772304</v>
      </c>
      <c r="K121">
        <f t="shared" si="14"/>
        <v>100000.00000000001</v>
      </c>
      <c r="L121" s="7">
        <f t="shared" si="9"/>
        <v>59000.00000000001</v>
      </c>
      <c r="M121" s="6">
        <f t="shared" si="15"/>
        <v>2419.0000000000005</v>
      </c>
    </row>
    <row r="122" spans="7:13" ht="12.75">
      <c r="G122" s="1">
        <v>119</v>
      </c>
      <c r="H122" s="2">
        <f t="shared" si="8"/>
        <v>10</v>
      </c>
      <c r="I122" s="2">
        <v>20</v>
      </c>
      <c r="J122" s="6">
        <f t="shared" si="13"/>
        <v>40460.96751937111</v>
      </c>
      <c r="K122">
        <f t="shared" si="14"/>
        <v>100000.00000000001</v>
      </c>
      <c r="L122" s="7">
        <f t="shared" si="9"/>
        <v>59500.00000000001</v>
      </c>
      <c r="M122" s="6">
        <f t="shared" si="15"/>
        <v>2409.7500000000005</v>
      </c>
    </row>
    <row r="123" spans="7:13" ht="12.75">
      <c r="G123" s="1">
        <v>120</v>
      </c>
      <c r="H123" s="2">
        <f t="shared" si="8"/>
        <v>10.5</v>
      </c>
      <c r="I123" s="2">
        <v>21</v>
      </c>
      <c r="J123" s="6">
        <f t="shared" si="13"/>
        <v>41670.990093798166</v>
      </c>
      <c r="K123">
        <f t="shared" si="14"/>
        <v>100000.00000000001</v>
      </c>
      <c r="L123" s="7">
        <f t="shared" si="9"/>
        <v>60000.00000000001</v>
      </c>
      <c r="M123" s="6">
        <f t="shared" si="15"/>
        <v>2400.0000000000005</v>
      </c>
    </row>
    <row r="124" spans="7:13" ht="12.75">
      <c r="G124" s="1">
        <v>121</v>
      </c>
      <c r="H124" s="2">
        <f t="shared" si="8"/>
        <v>11</v>
      </c>
      <c r="I124" s="2">
        <v>22</v>
      </c>
      <c r="J124" s="6">
        <f t="shared" si="13"/>
        <v>42891.13098813201</v>
      </c>
      <c r="K124">
        <f t="shared" si="14"/>
        <v>100000.00000000001</v>
      </c>
      <c r="L124" s="7">
        <f t="shared" si="9"/>
        <v>60500.00000000001</v>
      </c>
      <c r="M124" s="6">
        <f t="shared" si="15"/>
        <v>2389.7500000000005</v>
      </c>
    </row>
    <row r="125" spans="7:13" ht="12.75">
      <c r="G125" s="1">
        <v>122</v>
      </c>
      <c r="H125" s="2">
        <f t="shared" si="8"/>
        <v>11.5</v>
      </c>
      <c r="I125" s="2">
        <v>23</v>
      </c>
      <c r="J125" s="6">
        <f t="shared" si="13"/>
        <v>44119.97482526216</v>
      </c>
      <c r="K125">
        <f t="shared" si="14"/>
        <v>100000.00000000001</v>
      </c>
      <c r="L125" s="7">
        <f t="shared" si="9"/>
        <v>61000.00000000001</v>
      </c>
      <c r="M125" s="6">
        <f t="shared" si="15"/>
        <v>2379.0000000000005</v>
      </c>
    </row>
    <row r="126" spans="7:13" ht="12.75">
      <c r="G126" s="1">
        <v>123</v>
      </c>
      <c r="H126" s="2">
        <f t="shared" si="8"/>
        <v>12</v>
      </c>
      <c r="I126" s="2">
        <v>24</v>
      </c>
      <c r="J126" s="6">
        <f t="shared" si="13"/>
        <v>45356.06408733017</v>
      </c>
      <c r="K126">
        <f t="shared" si="14"/>
        <v>100000.00000000001</v>
      </c>
      <c r="L126" s="7">
        <f t="shared" si="9"/>
        <v>61500.00000000001</v>
      </c>
      <c r="M126" s="6">
        <f t="shared" si="15"/>
        <v>2367.7500000000005</v>
      </c>
    </row>
    <row r="127" spans="7:13" ht="12.75">
      <c r="G127" s="1">
        <v>124</v>
      </c>
      <c r="H127" s="2">
        <f t="shared" si="8"/>
        <v>12.5</v>
      </c>
      <c r="I127" s="2">
        <v>25</v>
      </c>
      <c r="J127" s="6">
        <f t="shared" si="13"/>
        <v>46597.90582740004</v>
      </c>
      <c r="K127">
        <f t="shared" si="14"/>
        <v>100000.00000000001</v>
      </c>
      <c r="L127" s="7">
        <f t="shared" si="9"/>
        <v>62000.00000000001</v>
      </c>
      <c r="M127" s="6">
        <f t="shared" si="15"/>
        <v>2356.000000000001</v>
      </c>
    </row>
    <row r="128" spans="7:13" ht="12.75">
      <c r="G128" s="1">
        <v>125</v>
      </c>
      <c r="H128" s="2">
        <f t="shared" si="8"/>
        <v>13</v>
      </c>
      <c r="I128" s="2">
        <v>26</v>
      </c>
      <c r="J128" s="6">
        <f t="shared" si="13"/>
        <v>47843.9787459921</v>
      </c>
      <c r="K128">
        <f t="shared" si="14"/>
        <v>100000.00000000001</v>
      </c>
      <c r="L128" s="7">
        <f t="shared" si="9"/>
        <v>62500.00000000001</v>
      </c>
      <c r="M128" s="6">
        <f t="shared" si="15"/>
        <v>2343.7500000000005</v>
      </c>
    </row>
    <row r="129" spans="7:13" ht="12.75">
      <c r="G129" s="1">
        <v>126</v>
      </c>
      <c r="H129" s="2">
        <f t="shared" si="8"/>
        <v>13.5</v>
      </c>
      <c r="I129" s="2">
        <v>27</v>
      </c>
      <c r="J129" s="6">
        <f t="shared" si="13"/>
        <v>49092.740562777675</v>
      </c>
      <c r="K129">
        <f t="shared" si="14"/>
        <v>100000.00000000001</v>
      </c>
      <c r="L129" s="7">
        <f t="shared" si="9"/>
        <v>63000.00000000001</v>
      </c>
      <c r="M129" s="6">
        <f t="shared" si="15"/>
        <v>2331.0000000000005</v>
      </c>
    </row>
    <row r="130" spans="7:13" ht="12.75">
      <c r="G130" s="1">
        <v>127</v>
      </c>
      <c r="H130" s="2">
        <f aca="true" t="shared" si="16" ref="H130:H193">I130*Escala</f>
        <v>14</v>
      </c>
      <c r="I130" s="2">
        <v>28</v>
      </c>
      <c r="J130" s="6">
        <f t="shared" si="13"/>
        <v>50342.635608493154</v>
      </c>
      <c r="K130">
        <f t="shared" si="14"/>
        <v>100000.00000000001</v>
      </c>
      <c r="L130" s="7">
        <f aca="true" t="shared" si="17" ref="L130:L193">(K/200)*G130</f>
        <v>63500.00000000001</v>
      </c>
      <c r="M130" s="6">
        <f t="shared" si="15"/>
        <v>2317.7500000000005</v>
      </c>
    </row>
    <row r="131" spans="7:13" ht="12.75">
      <c r="G131" s="1">
        <v>128</v>
      </c>
      <c r="H131" s="2">
        <f t="shared" si="16"/>
        <v>14.5</v>
      </c>
      <c r="I131" s="2">
        <v>29</v>
      </c>
      <c r="J131" s="6">
        <f aca="true" t="shared" si="18" ref="J131:J162">K/(1+e^(b-r*t))</f>
        <v>51592.102558182516</v>
      </c>
      <c r="K131">
        <f aca="true" t="shared" si="19" ref="K131:K162">K</f>
        <v>100000.00000000001</v>
      </c>
      <c r="L131" s="7">
        <f t="shared" si="17"/>
        <v>64000.00000000001</v>
      </c>
      <c r="M131" s="6">
        <f aca="true" t="shared" si="20" ref="M131:M162">c_*(XX)*(K-(XX))</f>
        <v>2304.0000000000005</v>
      </c>
    </row>
    <row r="132" spans="7:13" ht="12.75">
      <c r="G132" s="1">
        <v>129</v>
      </c>
      <c r="H132" s="2">
        <f t="shared" si="16"/>
        <v>15</v>
      </c>
      <c r="I132" s="2">
        <v>30</v>
      </c>
      <c r="J132" s="6">
        <f t="shared" si="18"/>
        <v>52839.582224324724</v>
      </c>
      <c r="K132">
        <f t="shared" si="19"/>
        <v>100000.00000000001</v>
      </c>
      <c r="L132" s="7">
        <f t="shared" si="17"/>
        <v>64500.00000000001</v>
      </c>
      <c r="M132" s="6">
        <f t="shared" si="20"/>
        <v>2289.7500000000005</v>
      </c>
    </row>
    <row r="133" spans="7:13" ht="12.75">
      <c r="G133" s="1">
        <v>130</v>
      </c>
      <c r="H133" s="2">
        <f t="shared" si="16"/>
        <v>15.5</v>
      </c>
      <c r="I133" s="2">
        <v>31</v>
      </c>
      <c r="J133" s="6">
        <f t="shared" si="18"/>
        <v>54083.52532731605</v>
      </c>
      <c r="K133">
        <f t="shared" si="19"/>
        <v>100000.00000000001</v>
      </c>
      <c r="L133" s="7">
        <f t="shared" si="17"/>
        <v>65000.00000000001</v>
      </c>
      <c r="M133" s="6">
        <f t="shared" si="20"/>
        <v>2275.0000000000005</v>
      </c>
    </row>
    <row r="134" spans="7:13" ht="12.75">
      <c r="G134" s="1">
        <v>131</v>
      </c>
      <c r="H134" s="2">
        <f t="shared" si="16"/>
        <v>16</v>
      </c>
      <c r="I134" s="2">
        <v>32</v>
      </c>
      <c r="J134" s="6">
        <f t="shared" si="18"/>
        <v>55322.40016118874</v>
      </c>
      <c r="K134">
        <f t="shared" si="19"/>
        <v>100000.00000000001</v>
      </c>
      <c r="L134" s="7">
        <f t="shared" si="17"/>
        <v>65500.00000000001</v>
      </c>
      <c r="M134" s="6">
        <f t="shared" si="20"/>
        <v>2259.7500000000005</v>
      </c>
    </row>
    <row r="135" spans="7:13" ht="12.75">
      <c r="G135" s="1">
        <v>132</v>
      </c>
      <c r="H135" s="2">
        <f t="shared" si="16"/>
        <v>16.5</v>
      </c>
      <c r="I135" s="2">
        <v>33</v>
      </c>
      <c r="J135" s="6">
        <f t="shared" si="18"/>
        <v>56554.700074343695</v>
      </c>
      <c r="K135">
        <f t="shared" si="19"/>
        <v>100000.00000000001</v>
      </c>
      <c r="L135" s="7">
        <f t="shared" si="17"/>
        <v>66000.00000000001</v>
      </c>
      <c r="M135" s="6">
        <f t="shared" si="20"/>
        <v>2244.0000000000005</v>
      </c>
    </row>
    <row r="136" spans="7:13" ht="12.75">
      <c r="G136" s="1">
        <v>133</v>
      </c>
      <c r="H136" s="2">
        <f t="shared" si="16"/>
        <v>17</v>
      </c>
      <c r="I136" s="2">
        <v>34</v>
      </c>
      <c r="J136" s="6">
        <f t="shared" si="18"/>
        <v>57778.9506884046</v>
      </c>
      <c r="K136">
        <f t="shared" si="19"/>
        <v>100000.00000000001</v>
      </c>
      <c r="L136" s="7">
        <f t="shared" si="17"/>
        <v>66500.00000000001</v>
      </c>
      <c r="M136" s="6">
        <f t="shared" si="20"/>
        <v>2227.7500000000005</v>
      </c>
    </row>
    <row r="137" spans="7:13" ht="12.75">
      <c r="G137" s="1">
        <v>134</v>
      </c>
      <c r="H137" s="2">
        <f t="shared" si="16"/>
        <v>17.5</v>
      </c>
      <c r="I137" s="2">
        <v>35</v>
      </c>
      <c r="J137" s="6">
        <f t="shared" si="18"/>
        <v>58993.71678297262</v>
      </c>
      <c r="K137">
        <f t="shared" si="19"/>
        <v>100000.00000000001</v>
      </c>
      <c r="L137" s="7">
        <f t="shared" si="17"/>
        <v>67000.00000000001</v>
      </c>
      <c r="M137" s="6">
        <f t="shared" si="20"/>
        <v>2211.0000000000005</v>
      </c>
    </row>
    <row r="138" spans="7:13" ht="12.75">
      <c r="G138" s="1">
        <v>135</v>
      </c>
      <c r="H138" s="2">
        <f t="shared" si="16"/>
        <v>18</v>
      </c>
      <c r="I138" s="2">
        <v>36</v>
      </c>
      <c r="J138" s="6">
        <f t="shared" si="18"/>
        <v>60197.608779948394</v>
      </c>
      <c r="K138">
        <f t="shared" si="19"/>
        <v>100000.00000000001</v>
      </c>
      <c r="L138" s="7">
        <f t="shared" si="17"/>
        <v>67500.00000000001</v>
      </c>
      <c r="M138" s="6">
        <f t="shared" si="20"/>
        <v>2193.7500000000005</v>
      </c>
    </row>
    <row r="139" spans="7:13" ht="12.75">
      <c r="G139" s="1">
        <v>136</v>
      </c>
      <c r="H139" s="2">
        <f t="shared" si="16"/>
        <v>18.5</v>
      </c>
      <c r="I139" s="2">
        <v>37</v>
      </c>
      <c r="J139" s="6">
        <f t="shared" si="18"/>
        <v>61389.288768033024</v>
      </c>
      <c r="K139">
        <f t="shared" si="19"/>
        <v>100000.00000000001</v>
      </c>
      <c r="L139" s="7">
        <f t="shared" si="17"/>
        <v>68000.00000000001</v>
      </c>
      <c r="M139" s="6">
        <f t="shared" si="20"/>
        <v>2176</v>
      </c>
    </row>
    <row r="140" spans="7:13" ht="12.75">
      <c r="G140" s="1">
        <v>137</v>
      </c>
      <c r="H140" s="2">
        <f t="shared" si="16"/>
        <v>19</v>
      </c>
      <c r="I140" s="2">
        <v>38</v>
      </c>
      <c r="J140" s="6">
        <f t="shared" si="18"/>
        <v>62567.47601584264</v>
      </c>
      <c r="K140">
        <f t="shared" si="19"/>
        <v>100000.00000000001</v>
      </c>
      <c r="L140" s="7">
        <f t="shared" si="17"/>
        <v>68500.00000000001</v>
      </c>
      <c r="M140" s="6">
        <f t="shared" si="20"/>
        <v>2157.75</v>
      </c>
    </row>
    <row r="141" spans="7:13" ht="12.75">
      <c r="G141" s="1">
        <v>138</v>
      </c>
      <c r="H141" s="2">
        <f t="shared" si="16"/>
        <v>19.5</v>
      </c>
      <c r="I141" s="2">
        <v>39</v>
      </c>
      <c r="J141" s="6">
        <f t="shared" si="18"/>
        <v>63730.95193056976</v>
      </c>
      <c r="K141">
        <f t="shared" si="19"/>
        <v>100000.00000000001</v>
      </c>
      <c r="L141" s="7">
        <f t="shared" si="17"/>
        <v>69000.00000000001</v>
      </c>
      <c r="M141" s="6">
        <f t="shared" si="20"/>
        <v>2139</v>
      </c>
    </row>
    <row r="142" spans="7:13" ht="12.75">
      <c r="G142" s="1">
        <v>139</v>
      </c>
      <c r="H142" s="2">
        <f t="shared" si="16"/>
        <v>20</v>
      </c>
      <c r="I142" s="2">
        <v>40</v>
      </c>
      <c r="J142" s="6">
        <f t="shared" si="18"/>
        <v>64878.56442809018</v>
      </c>
      <c r="K142">
        <f t="shared" si="19"/>
        <v>100000.00000000001</v>
      </c>
      <c r="L142" s="7">
        <f t="shared" si="17"/>
        <v>69500.00000000001</v>
      </c>
      <c r="M142" s="6">
        <f t="shared" si="20"/>
        <v>2119.75</v>
      </c>
    </row>
    <row r="143" spans="7:13" ht="12.75">
      <c r="G143" s="1">
        <v>140</v>
      </c>
      <c r="H143" s="2">
        <f t="shared" si="16"/>
        <v>20.5</v>
      </c>
      <c r="I143" s="2">
        <v>41</v>
      </c>
      <c r="J143" s="6">
        <f t="shared" si="18"/>
        <v>66009.23168963117</v>
      </c>
      <c r="K143">
        <f t="shared" si="19"/>
        <v>100000.00000000001</v>
      </c>
      <c r="L143" s="7">
        <f t="shared" si="17"/>
        <v>70000.00000000001</v>
      </c>
      <c r="M143" s="6">
        <f t="shared" si="20"/>
        <v>2100</v>
      </c>
    </row>
    <row r="144" spans="7:13" ht="12.75">
      <c r="G144" s="1">
        <v>141</v>
      </c>
      <c r="H144" s="2">
        <f t="shared" si="16"/>
        <v>21</v>
      </c>
      <c r="I144" s="2">
        <v>42</v>
      </c>
      <c r="J144" s="6">
        <f t="shared" si="18"/>
        <v>67121.94528937474</v>
      </c>
      <c r="K144">
        <f t="shared" si="19"/>
        <v>100000.00000000001</v>
      </c>
      <c r="L144" s="7">
        <f t="shared" si="17"/>
        <v>70500.00000000001</v>
      </c>
      <c r="M144" s="6">
        <f t="shared" si="20"/>
        <v>2079.75</v>
      </c>
    </row>
    <row r="145" spans="7:13" ht="12.75">
      <c r="G145" s="1">
        <v>142</v>
      </c>
      <c r="H145" s="2">
        <f t="shared" si="16"/>
        <v>21.5</v>
      </c>
      <c r="I145" s="2">
        <v>43</v>
      </c>
      <c r="J145" s="6">
        <f t="shared" si="18"/>
        <v>68215.77268646701</v>
      </c>
      <c r="K145">
        <f t="shared" si="19"/>
        <v>100000.00000000001</v>
      </c>
      <c r="L145" s="7">
        <f t="shared" si="17"/>
        <v>71000.00000000001</v>
      </c>
      <c r="M145" s="6">
        <f t="shared" si="20"/>
        <v>2059</v>
      </c>
    </row>
    <row r="146" spans="7:13" ht="12.75">
      <c r="G146" s="1">
        <v>143</v>
      </c>
      <c r="H146" s="2">
        <f t="shared" si="16"/>
        <v>22</v>
      </c>
      <c r="I146" s="2">
        <v>44</v>
      </c>
      <c r="J146" s="6">
        <f t="shared" si="18"/>
        <v>69289.85908365647</v>
      </c>
      <c r="K146">
        <f t="shared" si="19"/>
        <v>100000.00000000001</v>
      </c>
      <c r="L146" s="7">
        <f t="shared" si="17"/>
        <v>71500.00000000001</v>
      </c>
      <c r="M146" s="6">
        <f t="shared" si="20"/>
        <v>2037.7500000000002</v>
      </c>
    </row>
    <row r="147" spans="7:13" ht="12.75">
      <c r="G147" s="1">
        <v>144</v>
      </c>
      <c r="H147" s="2">
        <f t="shared" si="16"/>
        <v>22.5</v>
      </c>
      <c r="I147" s="2">
        <v>45</v>
      </c>
      <c r="J147" s="6">
        <f t="shared" si="18"/>
        <v>70343.42866302218</v>
      </c>
      <c r="K147">
        <f t="shared" si="19"/>
        <v>100000.00000000001</v>
      </c>
      <c r="L147" s="7">
        <f t="shared" si="17"/>
        <v>72000.00000000001</v>
      </c>
      <c r="M147" s="6">
        <f t="shared" si="20"/>
        <v>2016.0000000000002</v>
      </c>
    </row>
    <row r="148" spans="7:13" ht="12.75">
      <c r="G148" s="1">
        <v>145</v>
      </c>
      <c r="H148" s="2">
        <f t="shared" si="16"/>
        <v>23</v>
      </c>
      <c r="I148" s="2">
        <v>46</v>
      </c>
      <c r="J148" s="6">
        <f t="shared" si="18"/>
        <v>71375.78521684118</v>
      </c>
      <c r="K148">
        <f t="shared" si="19"/>
        <v>100000.00000000001</v>
      </c>
      <c r="L148" s="7">
        <f t="shared" si="17"/>
        <v>72500.00000000001</v>
      </c>
      <c r="M148" s="6">
        <f t="shared" si="20"/>
        <v>1993.7500000000002</v>
      </c>
    </row>
    <row r="149" spans="7:13" ht="12.75">
      <c r="G149" s="1">
        <v>146</v>
      </c>
      <c r="H149" s="2">
        <f t="shared" si="16"/>
        <v>23.5</v>
      </c>
      <c r="I149" s="2">
        <v>47</v>
      </c>
      <c r="J149" s="6">
        <f t="shared" si="18"/>
        <v>72386.31219846042</v>
      </c>
      <c r="K149">
        <f t="shared" si="19"/>
        <v>100000.00000000001</v>
      </c>
      <c r="L149" s="7">
        <f t="shared" si="17"/>
        <v>73000.00000000001</v>
      </c>
      <c r="M149" s="6">
        <f t="shared" si="20"/>
        <v>1971.0000000000002</v>
      </c>
    </row>
    <row r="150" spans="7:13" ht="12.75">
      <c r="G150" s="1">
        <v>147</v>
      </c>
      <c r="H150" s="2">
        <f t="shared" si="16"/>
        <v>24</v>
      </c>
      <c r="I150" s="2">
        <v>48</v>
      </c>
      <c r="J150" s="6">
        <f t="shared" si="18"/>
        <v>73374.47222400384</v>
      </c>
      <c r="K150">
        <f t="shared" si="19"/>
        <v>100000.00000000001</v>
      </c>
      <c r="L150" s="7">
        <f t="shared" si="17"/>
        <v>73500.00000000001</v>
      </c>
      <c r="M150" s="6">
        <f t="shared" si="20"/>
        <v>1947.7500000000002</v>
      </c>
    </row>
    <row r="151" spans="7:13" ht="12.75">
      <c r="G151" s="1">
        <v>148</v>
      </c>
      <c r="H151" s="2">
        <f t="shared" si="16"/>
        <v>24.5</v>
      </c>
      <c r="I151" s="2">
        <v>49</v>
      </c>
      <c r="J151" s="6">
        <f t="shared" si="18"/>
        <v>74339.80606079318</v>
      </c>
      <c r="K151">
        <f t="shared" si="19"/>
        <v>100000.00000000001</v>
      </c>
      <c r="L151" s="7">
        <f t="shared" si="17"/>
        <v>74000.00000000001</v>
      </c>
      <c r="M151" s="6">
        <f t="shared" si="20"/>
        <v>1924.0000000000002</v>
      </c>
    </row>
    <row r="152" spans="7:13" ht="12.75">
      <c r="G152" s="1">
        <v>149</v>
      </c>
      <c r="H152" s="2">
        <f t="shared" si="16"/>
        <v>25</v>
      </c>
      <c r="I152" s="2">
        <v>50</v>
      </c>
      <c r="J152" s="6">
        <f t="shared" si="18"/>
        <v>75281.93114246674</v>
      </c>
      <c r="K152">
        <f t="shared" si="19"/>
        <v>100000.00000000001</v>
      </c>
      <c r="L152" s="7">
        <f t="shared" si="17"/>
        <v>74500.00000000001</v>
      </c>
      <c r="M152" s="6">
        <f t="shared" si="20"/>
        <v>1899.7500000000002</v>
      </c>
    </row>
    <row r="153" spans="7:13" ht="12.75">
      <c r="G153" s="1">
        <v>150</v>
      </c>
      <c r="H153" s="2">
        <f t="shared" si="16"/>
        <v>25.5</v>
      </c>
      <c r="I153" s="2">
        <v>51</v>
      </c>
      <c r="J153" s="6">
        <f t="shared" si="18"/>
        <v>76200.53965393401</v>
      </c>
      <c r="K153">
        <f t="shared" si="19"/>
        <v>100000.00000000001</v>
      </c>
      <c r="L153" s="7">
        <f t="shared" si="17"/>
        <v>75000.00000000001</v>
      </c>
      <c r="M153" s="6">
        <f t="shared" si="20"/>
        <v>1875.0000000000002</v>
      </c>
    </row>
    <row r="154" spans="7:13" ht="12.75">
      <c r="G154" s="1">
        <v>151</v>
      </c>
      <c r="H154" s="2">
        <f t="shared" si="16"/>
        <v>26</v>
      </c>
      <c r="I154" s="2">
        <v>52</v>
      </c>
      <c r="J154" s="6">
        <f t="shared" si="18"/>
        <v>77095.39623152673</v>
      </c>
      <c r="K154">
        <f t="shared" si="19"/>
        <v>100000.00000000001</v>
      </c>
      <c r="L154" s="7">
        <f t="shared" si="17"/>
        <v>75500.00000000001</v>
      </c>
      <c r="M154" s="6">
        <f t="shared" si="20"/>
        <v>1849.7500000000002</v>
      </c>
    </row>
    <row r="155" spans="7:13" ht="12.75">
      <c r="G155" s="1">
        <v>152</v>
      </c>
      <c r="H155" s="2">
        <f t="shared" si="16"/>
        <v>26.5</v>
      </c>
      <c r="I155" s="2">
        <v>53</v>
      </c>
      <c r="J155" s="6">
        <f t="shared" si="18"/>
        <v>77966.33532503532</v>
      </c>
      <c r="K155">
        <f t="shared" si="19"/>
        <v>100000.00000000001</v>
      </c>
      <c r="L155" s="7">
        <f t="shared" si="17"/>
        <v>76000.00000000001</v>
      </c>
      <c r="M155" s="6">
        <f t="shared" si="20"/>
        <v>1824.0000000000002</v>
      </c>
    </row>
    <row r="156" spans="7:13" ht="12.75">
      <c r="G156" s="1">
        <v>153</v>
      </c>
      <c r="H156" s="2">
        <f t="shared" si="16"/>
        <v>27</v>
      </c>
      <c r="I156" s="2">
        <v>54</v>
      </c>
      <c r="J156" s="6">
        <f t="shared" si="18"/>
        <v>78813.25826881207</v>
      </c>
      <c r="K156">
        <f t="shared" si="19"/>
        <v>100000.00000000001</v>
      </c>
      <c r="L156" s="7">
        <f t="shared" si="17"/>
        <v>76500.00000000001</v>
      </c>
      <c r="M156" s="6">
        <f t="shared" si="20"/>
        <v>1797.7500000000002</v>
      </c>
    </row>
    <row r="157" spans="7:13" ht="12.75">
      <c r="G157" s="1">
        <v>154</v>
      </c>
      <c r="H157" s="2">
        <f t="shared" si="16"/>
        <v>27.5</v>
      </c>
      <c r="I157" s="2">
        <v>55</v>
      </c>
      <c r="J157" s="6">
        <f t="shared" si="18"/>
        <v>79636.13010884626</v>
      </c>
      <c r="K157">
        <f t="shared" si="19"/>
        <v>100000.00000000001</v>
      </c>
      <c r="L157" s="7">
        <f t="shared" si="17"/>
        <v>77000.00000000001</v>
      </c>
      <c r="M157" s="6">
        <f t="shared" si="20"/>
        <v>1771.0000000000002</v>
      </c>
    </row>
    <row r="158" spans="7:13" ht="12.75">
      <c r="G158" s="1">
        <v>155</v>
      </c>
      <c r="H158" s="2">
        <f t="shared" si="16"/>
        <v>28</v>
      </c>
      <c r="I158" s="2">
        <v>56</v>
      </c>
      <c r="J158" s="6">
        <f t="shared" si="18"/>
        <v>80434.97623175537</v>
      </c>
      <c r="K158">
        <f t="shared" si="19"/>
        <v>100000.00000000001</v>
      </c>
      <c r="L158" s="7">
        <f t="shared" si="17"/>
        <v>77500.00000000001</v>
      </c>
      <c r="M158" s="6">
        <f t="shared" si="20"/>
        <v>1743.7500000000002</v>
      </c>
    </row>
    <row r="159" spans="7:13" ht="12.75">
      <c r="G159" s="1">
        <v>156</v>
      </c>
      <c r="H159" s="2">
        <f t="shared" si="16"/>
        <v>28.5</v>
      </c>
      <c r="I159" s="2">
        <v>57</v>
      </c>
      <c r="J159" s="6">
        <f t="shared" si="18"/>
        <v>81209.87884007451</v>
      </c>
      <c r="K159">
        <f t="shared" si="19"/>
        <v>100000.00000000001</v>
      </c>
      <c r="L159" s="7">
        <f t="shared" si="17"/>
        <v>78000.00000000001</v>
      </c>
      <c r="M159" s="6">
        <f t="shared" si="20"/>
        <v>1716.0000000000002</v>
      </c>
    </row>
    <row r="160" spans="7:13" ht="12.75">
      <c r="G160" s="1">
        <v>157</v>
      </c>
      <c r="H160" s="2">
        <f t="shared" si="16"/>
        <v>29</v>
      </c>
      <c r="I160" s="2">
        <v>58</v>
      </c>
      <c r="J160" s="6">
        <f t="shared" si="18"/>
        <v>81960.97331615782</v>
      </c>
      <c r="K160">
        <f t="shared" si="19"/>
        <v>100000.00000000001</v>
      </c>
      <c r="L160" s="7">
        <f t="shared" si="17"/>
        <v>78500.00000000001</v>
      </c>
      <c r="M160" s="6">
        <f t="shared" si="20"/>
        <v>1687.7500000000002</v>
      </c>
    </row>
    <row r="161" spans="7:13" ht="12.75">
      <c r="G161" s="1">
        <v>158</v>
      </c>
      <c r="H161" s="2">
        <f t="shared" si="16"/>
        <v>29.5</v>
      </c>
      <c r="I161" s="2">
        <v>59</v>
      </c>
      <c r="J161" s="6">
        <f t="shared" si="18"/>
        <v>82688.44451451919</v>
      </c>
      <c r="K161">
        <f t="shared" si="19"/>
        <v>100000.00000000001</v>
      </c>
      <c r="L161" s="7">
        <f t="shared" si="17"/>
        <v>79000.00000000001</v>
      </c>
      <c r="M161" s="6">
        <f t="shared" si="20"/>
        <v>1659.0000000000002</v>
      </c>
    </row>
    <row r="162" spans="7:13" ht="12.75">
      <c r="G162" s="1">
        <v>159</v>
      </c>
      <c r="H162" s="2">
        <f t="shared" si="16"/>
        <v>30</v>
      </c>
      <c r="I162" s="2">
        <v>60</v>
      </c>
      <c r="J162" s="6">
        <f t="shared" si="18"/>
        <v>83392.52301962994</v>
      </c>
      <c r="K162">
        <f t="shared" si="19"/>
        <v>100000.00000000001</v>
      </c>
      <c r="L162" s="7">
        <f t="shared" si="17"/>
        <v>79500.00000000001</v>
      </c>
      <c r="M162" s="6">
        <f t="shared" si="20"/>
        <v>1629.7500000000002</v>
      </c>
    </row>
    <row r="163" spans="7:13" ht="12.75">
      <c r="G163" s="1">
        <v>160</v>
      </c>
      <c r="H163" s="2">
        <f t="shared" si="16"/>
        <v>30.5</v>
      </c>
      <c r="I163" s="2">
        <v>61</v>
      </c>
      <c r="J163" s="6">
        <f aca="true" t="shared" si="21" ref="J163:J194">K/(1+e^(b-r*t))</f>
        <v>84073.48140313938</v>
      </c>
      <c r="K163">
        <f aca="true" t="shared" si="22" ref="K163:K194">K</f>
        <v>100000.00000000001</v>
      </c>
      <c r="L163" s="7">
        <f t="shared" si="17"/>
        <v>80000.00000000001</v>
      </c>
      <c r="M163" s="6">
        <f aca="true" t="shared" si="23" ref="M163:M194">c_*(XX)*(K-(XX))</f>
        <v>1600.0000000000002</v>
      </c>
    </row>
    <row r="164" spans="7:13" ht="12.75">
      <c r="G164" s="1">
        <v>161</v>
      </c>
      <c r="H164" s="2">
        <f t="shared" si="16"/>
        <v>31</v>
      </c>
      <c r="I164" s="2">
        <v>62</v>
      </c>
      <c r="J164" s="6">
        <f t="shared" si="21"/>
        <v>84731.63051127696</v>
      </c>
      <c r="K164">
        <f t="shared" si="22"/>
        <v>100000.00000000001</v>
      </c>
      <c r="L164" s="7">
        <f t="shared" si="17"/>
        <v>80500.00000000001</v>
      </c>
      <c r="M164" s="6">
        <f t="shared" si="23"/>
        <v>1569.7500000000002</v>
      </c>
    </row>
    <row r="165" spans="7:13" ht="12.75">
      <c r="G165" s="1">
        <v>162</v>
      </c>
      <c r="H165" s="2">
        <f t="shared" si="16"/>
        <v>31.5</v>
      </c>
      <c r="I165" s="2">
        <v>63</v>
      </c>
      <c r="J165" s="6">
        <f t="shared" si="21"/>
        <v>85367.31580990116</v>
      </c>
      <c r="K165">
        <f t="shared" si="22"/>
        <v>100000.00000000001</v>
      </c>
      <c r="L165" s="7">
        <f t="shared" si="17"/>
        <v>81000.00000000001</v>
      </c>
      <c r="M165" s="6">
        <f t="shared" si="23"/>
        <v>1539.0000000000002</v>
      </c>
    </row>
    <row r="166" spans="7:13" ht="12.75">
      <c r="G166" s="1">
        <v>163</v>
      </c>
      <c r="H166" s="2">
        <f t="shared" si="16"/>
        <v>32</v>
      </c>
      <c r="I166" s="2">
        <v>64</v>
      </c>
      <c r="J166" s="6">
        <f t="shared" si="21"/>
        <v>85980.9138113495</v>
      </c>
      <c r="K166">
        <f t="shared" si="22"/>
        <v>100000.00000000001</v>
      </c>
      <c r="L166" s="7">
        <f t="shared" si="17"/>
        <v>81500.00000000001</v>
      </c>
      <c r="M166" s="6">
        <f t="shared" si="23"/>
        <v>1507.7500000000002</v>
      </c>
    </row>
    <row r="167" spans="7:13" ht="12.75">
      <c r="G167" s="1">
        <v>164</v>
      </c>
      <c r="H167" s="2">
        <f t="shared" si="16"/>
        <v>32.5</v>
      </c>
      <c r="I167" s="2">
        <v>65</v>
      </c>
      <c r="J167" s="6">
        <f t="shared" si="21"/>
        <v>86572.82860397425</v>
      </c>
      <c r="K167">
        <f t="shared" si="22"/>
        <v>100000.00000000001</v>
      </c>
      <c r="L167" s="7">
        <f t="shared" si="17"/>
        <v>82000.00000000001</v>
      </c>
      <c r="M167" s="6">
        <f t="shared" si="23"/>
        <v>1476.0000000000002</v>
      </c>
    </row>
    <row r="168" spans="7:13" ht="12.75">
      <c r="G168" s="1">
        <v>165</v>
      </c>
      <c r="H168" s="2">
        <f t="shared" si="16"/>
        <v>33</v>
      </c>
      <c r="I168" s="2">
        <v>66</v>
      </c>
      <c r="J168" s="6">
        <f t="shared" si="21"/>
        <v>87143.48850206657</v>
      </c>
      <c r="K168">
        <f t="shared" si="22"/>
        <v>100000.00000000001</v>
      </c>
      <c r="L168" s="7">
        <f t="shared" si="17"/>
        <v>82500.00000000001</v>
      </c>
      <c r="M168" s="6">
        <f t="shared" si="23"/>
        <v>1443.75</v>
      </c>
    </row>
    <row r="169" spans="7:13" ht="12.75">
      <c r="G169" s="1">
        <v>166</v>
      </c>
      <c r="H169" s="2">
        <f t="shared" si="16"/>
        <v>33.5</v>
      </c>
      <c r="I169" s="2">
        <v>67</v>
      </c>
      <c r="J169" s="6">
        <f t="shared" si="21"/>
        <v>87693.34283082168</v>
      </c>
      <c r="K169">
        <f t="shared" si="22"/>
        <v>100000.00000000001</v>
      </c>
      <c r="L169" s="7">
        <f t="shared" si="17"/>
        <v>83000.00000000001</v>
      </c>
      <c r="M169" s="6">
        <f t="shared" si="23"/>
        <v>1411</v>
      </c>
    </row>
    <row r="170" spans="7:13" ht="12.75">
      <c r="G170" s="1">
        <v>167</v>
      </c>
      <c r="H170" s="2">
        <f t="shared" si="16"/>
        <v>34</v>
      </c>
      <c r="I170" s="2">
        <v>68</v>
      </c>
      <c r="J170" s="6">
        <f t="shared" si="21"/>
        <v>88222.85885811095</v>
      </c>
      <c r="K170">
        <f t="shared" si="22"/>
        <v>100000.00000000001</v>
      </c>
      <c r="L170" s="7">
        <f t="shared" si="17"/>
        <v>83500.00000000001</v>
      </c>
      <c r="M170" s="6">
        <f t="shared" si="23"/>
        <v>1377.75</v>
      </c>
    </row>
    <row r="171" spans="7:13" ht="12.75">
      <c r="G171" s="1">
        <v>168</v>
      </c>
      <c r="H171" s="2">
        <f t="shared" si="16"/>
        <v>34.5</v>
      </c>
      <c r="I171" s="2">
        <v>69</v>
      </c>
      <c r="J171" s="6">
        <f t="shared" si="21"/>
        <v>88732.51888212675</v>
      </c>
      <c r="K171">
        <f t="shared" si="22"/>
        <v>100000.00000000001</v>
      </c>
      <c r="L171" s="7">
        <f t="shared" si="17"/>
        <v>84000.00000000001</v>
      </c>
      <c r="M171" s="6">
        <f t="shared" si="23"/>
        <v>1344</v>
      </c>
    </row>
    <row r="172" spans="7:13" ht="12.75">
      <c r="G172" s="1">
        <v>169</v>
      </c>
      <c r="H172" s="2">
        <f t="shared" si="16"/>
        <v>35</v>
      </c>
      <c r="I172" s="2">
        <v>70</v>
      </c>
      <c r="J172" s="6">
        <f t="shared" si="21"/>
        <v>89222.81748147466</v>
      </c>
      <c r="K172">
        <f t="shared" si="22"/>
        <v>100000.00000000001</v>
      </c>
      <c r="L172" s="7">
        <f t="shared" si="17"/>
        <v>84500.00000000001</v>
      </c>
      <c r="M172" s="6">
        <f t="shared" si="23"/>
        <v>1309.75</v>
      </c>
    </row>
    <row r="173" spans="7:13" ht="12.75">
      <c r="G173" s="1">
        <v>170</v>
      </c>
      <c r="H173" s="2">
        <f t="shared" si="16"/>
        <v>35.5</v>
      </c>
      <c r="I173" s="2">
        <v>71</v>
      </c>
      <c r="J173" s="6">
        <f t="shared" si="21"/>
        <v>89694.25893201136</v>
      </c>
      <c r="K173">
        <f t="shared" si="22"/>
        <v>100000.00000000001</v>
      </c>
      <c r="L173" s="7">
        <f t="shared" si="17"/>
        <v>85000.00000000001</v>
      </c>
      <c r="M173" s="6">
        <f t="shared" si="23"/>
        <v>1275</v>
      </c>
    </row>
    <row r="174" spans="7:13" ht="12.75">
      <c r="G174" s="1">
        <v>171</v>
      </c>
      <c r="H174" s="2">
        <f t="shared" si="16"/>
        <v>36</v>
      </c>
      <c r="I174" s="2">
        <v>72</v>
      </c>
      <c r="J174" s="6">
        <f t="shared" si="21"/>
        <v>90147.35479267554</v>
      </c>
      <c r="K174">
        <f t="shared" si="22"/>
        <v>100000.00000000001</v>
      </c>
      <c r="L174" s="7">
        <f t="shared" si="17"/>
        <v>85500.00000000001</v>
      </c>
      <c r="M174" s="6">
        <f t="shared" si="23"/>
        <v>1239.75</v>
      </c>
    </row>
    <row r="175" spans="7:13" ht="12.75">
      <c r="G175" s="1">
        <v>172</v>
      </c>
      <c r="H175" s="2">
        <f t="shared" si="16"/>
        <v>36.5</v>
      </c>
      <c r="I175" s="2">
        <v>73</v>
      </c>
      <c r="J175" s="6">
        <f t="shared" si="21"/>
        <v>90582.62166073157</v>
      </c>
      <c r="K175">
        <f t="shared" si="22"/>
        <v>100000.00000000001</v>
      </c>
      <c r="L175" s="7">
        <f t="shared" si="17"/>
        <v>86000.00000000001</v>
      </c>
      <c r="M175" s="6">
        <f t="shared" si="23"/>
        <v>1204</v>
      </c>
    </row>
    <row r="176" spans="7:13" ht="12.75">
      <c r="G176" s="1">
        <v>173</v>
      </c>
      <c r="H176" s="2">
        <f t="shared" si="16"/>
        <v>37</v>
      </c>
      <c r="I176" s="2">
        <v>74</v>
      </c>
      <c r="J176" s="6">
        <f t="shared" si="21"/>
        <v>91000.57909523837</v>
      </c>
      <c r="K176">
        <f t="shared" si="22"/>
        <v>100000.00000000001</v>
      </c>
      <c r="L176" s="7">
        <f t="shared" si="17"/>
        <v>86500.00000000001</v>
      </c>
      <c r="M176" s="6">
        <f t="shared" si="23"/>
        <v>1167.75</v>
      </c>
    </row>
    <row r="177" spans="7:13" ht="12.75">
      <c r="G177" s="1">
        <v>174</v>
      </c>
      <c r="H177" s="2">
        <f t="shared" si="16"/>
        <v>37.5</v>
      </c>
      <c r="I177" s="2">
        <v>75</v>
      </c>
      <c r="J177" s="6">
        <f t="shared" si="21"/>
        <v>91401.74770616402</v>
      </c>
      <c r="K177">
        <f t="shared" si="22"/>
        <v>100000.00000000001</v>
      </c>
      <c r="L177" s="7">
        <f t="shared" si="17"/>
        <v>87000.00000000001</v>
      </c>
      <c r="M177" s="6">
        <f t="shared" si="23"/>
        <v>1131</v>
      </c>
    </row>
    <row r="178" spans="7:13" ht="12.75">
      <c r="G178" s="1">
        <v>175</v>
      </c>
      <c r="H178" s="2">
        <f t="shared" si="16"/>
        <v>38</v>
      </c>
      <c r="I178" s="2">
        <v>76</v>
      </c>
      <c r="J178" s="6">
        <f t="shared" si="21"/>
        <v>91786.64740537734</v>
      </c>
      <c r="K178">
        <f t="shared" si="22"/>
        <v>100000.00000000001</v>
      </c>
      <c r="L178" s="7">
        <f t="shared" si="17"/>
        <v>87500.00000000001</v>
      </c>
      <c r="M178" s="6">
        <f t="shared" si="23"/>
        <v>1093.75</v>
      </c>
    </row>
    <row r="179" spans="7:13" ht="12.75">
      <c r="G179" s="1">
        <v>176</v>
      </c>
      <c r="H179" s="2">
        <f t="shared" si="16"/>
        <v>38.5</v>
      </c>
      <c r="I179" s="2">
        <v>77</v>
      </c>
      <c r="J179" s="6">
        <f t="shared" si="21"/>
        <v>92155.79581475286</v>
      </c>
      <c r="K179">
        <f t="shared" si="22"/>
        <v>100000.00000000001</v>
      </c>
      <c r="L179" s="7">
        <f t="shared" si="17"/>
        <v>88000.00000000001</v>
      </c>
      <c r="M179" s="6">
        <f t="shared" si="23"/>
        <v>1056</v>
      </c>
    </row>
    <row r="180" spans="7:13" ht="12.75">
      <c r="G180" s="1">
        <v>177</v>
      </c>
      <c r="H180" s="2">
        <f t="shared" si="16"/>
        <v>39</v>
      </c>
      <c r="I180" s="2">
        <v>78</v>
      </c>
      <c r="J180" s="6">
        <f t="shared" si="21"/>
        <v>92509.70682580958</v>
      </c>
      <c r="K180">
        <f t="shared" si="22"/>
        <v>100000.00000000001</v>
      </c>
      <c r="L180" s="7">
        <f t="shared" si="17"/>
        <v>88500.00000000001</v>
      </c>
      <c r="M180" s="6">
        <f t="shared" si="23"/>
        <v>1017.7500000000001</v>
      </c>
    </row>
    <row r="181" spans="7:13" ht="12.75">
      <c r="G181" s="1">
        <v>178</v>
      </c>
      <c r="H181" s="2">
        <f t="shared" si="16"/>
        <v>39.5</v>
      </c>
      <c r="I181" s="2">
        <v>79</v>
      </c>
      <c r="J181" s="6">
        <f t="shared" si="21"/>
        <v>92848.88930465371</v>
      </c>
      <c r="K181">
        <f t="shared" si="22"/>
        <v>100000.00000000001</v>
      </c>
      <c r="L181" s="7">
        <f t="shared" si="17"/>
        <v>89000.00000000001</v>
      </c>
      <c r="M181" s="6">
        <f t="shared" si="23"/>
        <v>979.0000000000001</v>
      </c>
    </row>
    <row r="182" spans="7:13" ht="12.75">
      <c r="G182" s="1">
        <v>179</v>
      </c>
      <c r="H182" s="2">
        <f t="shared" si="16"/>
        <v>40</v>
      </c>
      <c r="I182" s="2">
        <v>80</v>
      </c>
      <c r="J182" s="6">
        <f t="shared" si="21"/>
        <v>93173.84593549607</v>
      </c>
      <c r="K182">
        <f t="shared" si="22"/>
        <v>100000.00000000001</v>
      </c>
      <c r="L182" s="7">
        <f t="shared" si="17"/>
        <v>89500.00000000001</v>
      </c>
      <c r="M182" s="6">
        <f t="shared" si="23"/>
        <v>939.7500000000001</v>
      </c>
    </row>
    <row r="183" spans="7:13" ht="12.75">
      <c r="G183" s="1">
        <v>180</v>
      </c>
      <c r="H183" s="2">
        <f t="shared" si="16"/>
        <v>40.5</v>
      </c>
      <c r="I183" s="2">
        <v>81</v>
      </c>
      <c r="J183" s="6">
        <f t="shared" si="21"/>
        <v>93485.07219565207</v>
      </c>
      <c r="K183">
        <f t="shared" si="22"/>
        <v>100000.00000000001</v>
      </c>
      <c r="L183" s="7">
        <f t="shared" si="17"/>
        <v>90000.00000000001</v>
      </c>
      <c r="M183" s="6">
        <f t="shared" si="23"/>
        <v>900.0000000000001</v>
      </c>
    </row>
    <row r="184" spans="7:13" ht="12.75">
      <c r="G184" s="1">
        <v>181</v>
      </c>
      <c r="H184" s="2">
        <f t="shared" si="16"/>
        <v>41</v>
      </c>
      <c r="I184" s="2">
        <v>82</v>
      </c>
      <c r="J184" s="6">
        <f t="shared" si="21"/>
        <v>93783.05545468975</v>
      </c>
      <c r="K184">
        <f t="shared" si="22"/>
        <v>100000.00000000001</v>
      </c>
      <c r="L184" s="7">
        <f t="shared" si="17"/>
        <v>90500.00000000001</v>
      </c>
      <c r="M184" s="6">
        <f t="shared" si="23"/>
        <v>859.7500000000001</v>
      </c>
    </row>
    <row r="185" spans="7:13" ht="12.75">
      <c r="G185" s="1">
        <v>182</v>
      </c>
      <c r="H185" s="2">
        <f t="shared" si="16"/>
        <v>41.5</v>
      </c>
      <c r="I185" s="2">
        <v>83</v>
      </c>
      <c r="J185" s="6">
        <f t="shared" si="21"/>
        <v>94068.27419025711</v>
      </c>
      <c r="K185">
        <f t="shared" si="22"/>
        <v>100000.00000000001</v>
      </c>
      <c r="L185" s="7">
        <f t="shared" si="17"/>
        <v>91000.00000000001</v>
      </c>
      <c r="M185" s="6">
        <f t="shared" si="23"/>
        <v>819.0000000000001</v>
      </c>
    </row>
    <row r="186" spans="7:13" ht="12.75">
      <c r="G186" s="1">
        <v>183</v>
      </c>
      <c r="H186" s="2">
        <f t="shared" si="16"/>
        <v>42</v>
      </c>
      <c r="I186" s="2">
        <v>84</v>
      </c>
      <c r="J186" s="6">
        <f t="shared" si="21"/>
        <v>94341.19731307776</v>
      </c>
      <c r="K186">
        <f t="shared" si="22"/>
        <v>100000.00000000001</v>
      </c>
      <c r="L186" s="7">
        <f t="shared" si="17"/>
        <v>91500.00000000001</v>
      </c>
      <c r="M186" s="6">
        <f t="shared" si="23"/>
        <v>777.7500000000001</v>
      </c>
    </row>
    <row r="187" spans="7:13" ht="12.75">
      <c r="G187" s="1">
        <v>184</v>
      </c>
      <c r="H187" s="2">
        <f t="shared" si="16"/>
        <v>42.5</v>
      </c>
      <c r="I187" s="2">
        <v>85</v>
      </c>
      <c r="J187" s="6">
        <f t="shared" si="21"/>
        <v>94602.2835936434</v>
      </c>
      <c r="K187">
        <f t="shared" si="22"/>
        <v>100000.00000000001</v>
      </c>
      <c r="L187" s="7">
        <f t="shared" si="17"/>
        <v>92000.00000000001</v>
      </c>
      <c r="M187" s="6">
        <f t="shared" si="23"/>
        <v>736.0000000000001</v>
      </c>
    </row>
    <row r="188" spans="7:13" ht="12.75">
      <c r="G188" s="1">
        <v>185</v>
      </c>
      <c r="H188" s="2">
        <f t="shared" si="16"/>
        <v>43</v>
      </c>
      <c r="I188" s="2">
        <v>86</v>
      </c>
      <c r="J188" s="6">
        <f t="shared" si="21"/>
        <v>94851.98118323841</v>
      </c>
      <c r="K188">
        <f t="shared" si="22"/>
        <v>100000.00000000001</v>
      </c>
      <c r="L188" s="7">
        <f t="shared" si="17"/>
        <v>92500.00000000001</v>
      </c>
      <c r="M188" s="6">
        <f t="shared" si="23"/>
        <v>693.7500000000001</v>
      </c>
    </row>
    <row r="189" spans="7:13" ht="12.75">
      <c r="G189" s="1">
        <v>186</v>
      </c>
      <c r="H189" s="2">
        <f t="shared" si="16"/>
        <v>43.5</v>
      </c>
      <c r="I189" s="2">
        <v>87</v>
      </c>
      <c r="J189" s="6">
        <f t="shared" si="21"/>
        <v>95090.72722209549</v>
      </c>
      <c r="K189">
        <f t="shared" si="22"/>
        <v>100000.00000000001</v>
      </c>
      <c r="L189" s="7">
        <f t="shared" si="17"/>
        <v>93000.00000000001</v>
      </c>
      <c r="M189" s="6">
        <f t="shared" si="23"/>
        <v>651.0000000000001</v>
      </c>
    </row>
    <row r="190" spans="7:13" ht="12.75">
      <c r="G190" s="1">
        <v>187</v>
      </c>
      <c r="H190" s="2">
        <f t="shared" si="16"/>
        <v>44</v>
      </c>
      <c r="I190" s="2">
        <v>88</v>
      </c>
      <c r="J190" s="6">
        <f t="shared" si="21"/>
        <v>95318.94752769267</v>
      </c>
      <c r="K190">
        <f t="shared" si="22"/>
        <v>100000.00000000001</v>
      </c>
      <c r="L190" s="7">
        <f t="shared" si="17"/>
        <v>93500.00000000001</v>
      </c>
      <c r="M190" s="6">
        <f t="shared" si="23"/>
        <v>607.7500000000001</v>
      </c>
    </row>
    <row r="191" spans="7:13" ht="12.75">
      <c r="G191" s="1">
        <v>188</v>
      </c>
      <c r="H191" s="2">
        <f t="shared" si="16"/>
        <v>44.5</v>
      </c>
      <c r="I191" s="2">
        <v>89</v>
      </c>
      <c r="J191" s="6">
        <f t="shared" si="21"/>
        <v>95537.05635645003</v>
      </c>
      <c r="K191">
        <f t="shared" si="22"/>
        <v>100000.00000000001</v>
      </c>
      <c r="L191" s="7">
        <f t="shared" si="17"/>
        <v>94000.00000000001</v>
      </c>
      <c r="M191" s="6">
        <f t="shared" si="23"/>
        <v>564.0000000000001</v>
      </c>
    </row>
    <row r="192" spans="7:13" ht="12.75">
      <c r="G192" s="1">
        <v>189</v>
      </c>
      <c r="H192" s="2">
        <f t="shared" si="16"/>
        <v>45</v>
      </c>
      <c r="I192" s="2">
        <v>90</v>
      </c>
      <c r="J192" s="6">
        <f t="shared" si="21"/>
        <v>95745.45623236134</v>
      </c>
      <c r="K192">
        <f t="shared" si="22"/>
        <v>100000.00000000001</v>
      </c>
      <c r="L192" s="7">
        <f t="shared" si="17"/>
        <v>94500.00000000001</v>
      </c>
      <c r="M192" s="6">
        <f t="shared" si="23"/>
        <v>519.7500000000001</v>
      </c>
    </row>
    <row r="193" spans="7:13" ht="12.75">
      <c r="G193" s="1">
        <v>190</v>
      </c>
      <c r="H193" s="2">
        <f t="shared" si="16"/>
        <v>45.5</v>
      </c>
      <c r="I193" s="2">
        <v>91</v>
      </c>
      <c r="J193" s="6">
        <f t="shared" si="21"/>
        <v>95944.53783639541</v>
      </c>
      <c r="K193">
        <f t="shared" si="22"/>
        <v>100000.00000000001</v>
      </c>
      <c r="L193" s="7">
        <f t="shared" si="17"/>
        <v>95000.00000000001</v>
      </c>
      <c r="M193" s="6">
        <f t="shared" si="23"/>
        <v>475.00000000000006</v>
      </c>
    </row>
    <row r="194" spans="7:13" ht="12.75">
      <c r="G194" s="1">
        <v>191</v>
      </c>
      <c r="H194" s="2">
        <f aca="true" t="shared" si="24" ref="H194:H202">I194*Escala</f>
        <v>46</v>
      </c>
      <c r="I194" s="2">
        <v>92</v>
      </c>
      <c r="J194" s="6">
        <f t="shared" si="21"/>
        <v>96134.6799508161</v>
      </c>
      <c r="K194">
        <f t="shared" si="22"/>
        <v>100000.00000000001</v>
      </c>
      <c r="L194" s="7">
        <f aca="true" t="shared" si="25" ref="L194:L202">(K/200)*G194</f>
        <v>95500.00000000001</v>
      </c>
      <c r="M194" s="6">
        <f t="shared" si="23"/>
        <v>429.75000000000006</v>
      </c>
    </row>
    <row r="195" spans="7:13" ht="12.75">
      <c r="G195" s="1">
        <v>192</v>
      </c>
      <c r="H195" s="2">
        <f t="shared" si="24"/>
        <v>46.5</v>
      </c>
      <c r="I195" s="2">
        <v>93</v>
      </c>
      <c r="J195" s="6">
        <f aca="true" t="shared" si="26" ref="J195:J202">K/(1+e^(b-r*t))</f>
        <v>96316.2494528929</v>
      </c>
      <c r="K195">
        <f aca="true" t="shared" si="27" ref="K195:K202">K</f>
        <v>100000.00000000001</v>
      </c>
      <c r="L195" s="7">
        <f t="shared" si="25"/>
        <v>96000.00000000001</v>
      </c>
      <c r="M195" s="6">
        <f aca="true" t="shared" si="28" ref="M195:M202">c_*(XX)*(K-(XX))</f>
        <v>384.00000000000006</v>
      </c>
    </row>
    <row r="196" spans="7:13" ht="12.75">
      <c r="G196" s="1">
        <v>193</v>
      </c>
      <c r="H196" s="2">
        <f t="shared" si="24"/>
        <v>47</v>
      </c>
      <c r="I196" s="2">
        <v>94</v>
      </c>
      <c r="J196" s="6">
        <f t="shared" si="26"/>
        <v>96489.60135280369</v>
      </c>
      <c r="K196">
        <f t="shared" si="27"/>
        <v>100000.00000000001</v>
      </c>
      <c r="L196" s="7">
        <f t="shared" si="25"/>
        <v>96500.00000000001</v>
      </c>
      <c r="M196" s="6">
        <f t="shared" si="28"/>
        <v>337.75000000000006</v>
      </c>
    </row>
    <row r="197" spans="7:13" ht="12.75">
      <c r="G197" s="1">
        <v>194</v>
      </c>
      <c r="H197" s="2">
        <f t="shared" si="24"/>
        <v>47.5</v>
      </c>
      <c r="I197" s="2">
        <v>95</v>
      </c>
      <c r="J197" s="6">
        <f t="shared" si="26"/>
        <v>96655.0788708586</v>
      </c>
      <c r="K197">
        <f t="shared" si="27"/>
        <v>100000.00000000001</v>
      </c>
      <c r="L197" s="7">
        <f t="shared" si="25"/>
        <v>97000.00000000001</v>
      </c>
      <c r="M197" s="6">
        <f t="shared" si="28"/>
        <v>291.00000000000006</v>
      </c>
    </row>
    <row r="198" spans="7:13" ht="12.75">
      <c r="G198" s="1">
        <v>195</v>
      </c>
      <c r="H198" s="2">
        <f t="shared" si="24"/>
        <v>48</v>
      </c>
      <c r="I198" s="2">
        <v>96</v>
      </c>
      <c r="J198" s="6">
        <f t="shared" si="26"/>
        <v>96813.01354950074</v>
      </c>
      <c r="K198">
        <f t="shared" si="27"/>
        <v>100000.00000000001</v>
      </c>
      <c r="L198" s="7">
        <f t="shared" si="25"/>
        <v>97500.00000000001</v>
      </c>
      <c r="M198" s="6">
        <f t="shared" si="28"/>
        <v>243.75</v>
      </c>
    </row>
    <row r="199" spans="7:13" ht="12.75">
      <c r="G199" s="1">
        <v>196</v>
      </c>
      <c r="H199" s="2">
        <f t="shared" si="24"/>
        <v>48.5</v>
      </c>
      <c r="I199" s="2">
        <v>97</v>
      </c>
      <c r="J199" s="6">
        <f t="shared" si="26"/>
        <v>96963.72539585865</v>
      </c>
      <c r="K199">
        <f t="shared" si="27"/>
        <v>100000.00000000001</v>
      </c>
      <c r="L199" s="7">
        <f t="shared" si="25"/>
        <v>98000.00000000001</v>
      </c>
      <c r="M199" s="6">
        <f t="shared" si="28"/>
        <v>196</v>
      </c>
    </row>
    <row r="200" spans="7:13" ht="12.75">
      <c r="G200" s="1">
        <v>197</v>
      </c>
      <c r="H200" s="2">
        <f t="shared" si="24"/>
        <v>49</v>
      </c>
      <c r="I200" s="2">
        <v>98</v>
      </c>
      <c r="J200" s="6">
        <f t="shared" si="26"/>
        <v>97107.52305093722</v>
      </c>
      <c r="K200">
        <f t="shared" si="27"/>
        <v>100000.00000000001</v>
      </c>
      <c r="L200" s="7">
        <f t="shared" si="25"/>
        <v>98500.00000000001</v>
      </c>
      <c r="M200" s="6">
        <f t="shared" si="28"/>
        <v>147.75</v>
      </c>
    </row>
    <row r="201" spans="7:13" ht="12.75">
      <c r="G201" s="1">
        <v>198</v>
      </c>
      <c r="H201" s="2">
        <f t="shared" si="24"/>
        <v>49.5</v>
      </c>
      <c r="I201" s="2">
        <v>99</v>
      </c>
      <c r="J201" s="6">
        <f t="shared" si="26"/>
        <v>97244.70398183489</v>
      </c>
      <c r="K201">
        <f t="shared" si="27"/>
        <v>100000.00000000001</v>
      </c>
      <c r="L201" s="7">
        <f t="shared" si="25"/>
        <v>99000.00000000001</v>
      </c>
      <c r="M201" s="6">
        <f t="shared" si="28"/>
        <v>99</v>
      </c>
    </row>
    <row r="202" spans="7:13" ht="12.75">
      <c r="G202" s="1">
        <v>199</v>
      </c>
      <c r="H202" s="2">
        <f t="shared" si="24"/>
        <v>50</v>
      </c>
      <c r="I202" s="2">
        <v>100</v>
      </c>
      <c r="J202" s="6">
        <f t="shared" si="26"/>
        <v>97375.55469366418</v>
      </c>
      <c r="K202">
        <f t="shared" si="27"/>
        <v>100000.00000000001</v>
      </c>
      <c r="L202" s="7">
        <f t="shared" si="25"/>
        <v>99500.00000000001</v>
      </c>
      <c r="M202" s="6">
        <f t="shared" si="28"/>
        <v>49.75</v>
      </c>
    </row>
  </sheetData>
  <sheetProtection password="CA18" sheet="1" objects="1" scenarios="1"/>
  <printOptions/>
  <pageMargins left="0.75" right="0.75" top="1" bottom="1" header="0" footer="0"/>
  <pageSetup horizontalDpi="204" verticalDpi="204"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Balbino Uribe</dc:creator>
  <cp:keywords/>
  <dc:description/>
  <cp:lastModifiedBy>buribe</cp:lastModifiedBy>
  <dcterms:created xsi:type="dcterms:W3CDTF">2002-12-03T16:19:05Z</dcterms:created>
  <dcterms:modified xsi:type="dcterms:W3CDTF">2010-11-19T08:00:42Z</dcterms:modified>
  <cp:category/>
  <cp:version/>
  <cp:contentType/>
  <cp:contentStatus/>
</cp:coreProperties>
</file>